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bookViews>
    <workbookView xWindow="36904" yWindow="900" windowWidth="27228" windowHeight="14220" tabRatio="851" firstSheet="1" activeTab="1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Actif" sheetId="15" r:id="rId10"/>
    <sheet name="Passif" sheetId="16" r:id="rId11"/>
    <sheet name="Charges" sheetId="17" r:id="rId12"/>
    <sheet name="Produits" sheetId="18" r:id="rId13"/>
    <sheet name="Commentaires" sheetId="26" r:id="rId14"/>
    <sheet name="Glossaire" sheetId="27" r:id="rId15"/>
  </sheets>
  <definedNames/>
  <calcPr calcId="152511"/>
  <extLst/>
</workbook>
</file>

<file path=xl/sharedStrings.xml><?xml version="1.0" encoding="utf-8"?>
<sst xmlns="http://schemas.openxmlformats.org/spreadsheetml/2006/main" count="550" uniqueCount="357">
  <si>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</si>
  <si>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</si>
  <si>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</si>
  <si>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</si>
  <si>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</si>
  <si>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</si>
  <si>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</si>
  <si>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</si>
  <si>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</si>
  <si>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</si>
  <si>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</si>
  <si>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</si>
  <si>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</si>
  <si>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</si>
  <si>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</si>
  <si>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</si>
  <si>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</si>
  <si>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</si>
  <si>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</si>
  <si>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</si>
  <si>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</si>
  <si>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</si>
  <si>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</si>
  <si>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</si>
  <si>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</si>
  <si>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</si>
  <si>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</si>
  <si>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</si>
  <si>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</si>
  <si>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</si>
  <si>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</si>
  <si>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Dépenses ordinaires (engagements actés aux comptes)</t>
  </si>
  <si>
    <t>Recettes ordinaires (Droits actés aux comptes)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</si>
  <si>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</si>
  <si>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</si>
  <si>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</si>
  <si>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</si>
  <si>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</si>
  <si>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</si>
  <si>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</si>
  <si>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 xml:space="preserve">B I L A N </t>
  </si>
  <si>
    <t>A C T I F</t>
  </si>
  <si>
    <t>Codes</t>
  </si>
  <si>
    <t>ACTIFS IMMOBILISES</t>
  </si>
  <si>
    <t>21/28</t>
  </si>
  <si>
    <t xml:space="preserve">I . </t>
  </si>
  <si>
    <t>Immobilisations incorporelles</t>
  </si>
  <si>
    <t xml:space="preserve">II. </t>
  </si>
  <si>
    <t>Immobilisations corporelles</t>
  </si>
  <si>
    <t>22/26</t>
  </si>
  <si>
    <t>Patrimoine immobilier</t>
  </si>
  <si>
    <t>A.</t>
  </si>
  <si>
    <t>Terres et terrains non bâtis ...............................................................................</t>
  </si>
  <si>
    <t>B.</t>
  </si>
  <si>
    <t>Constructions et leurs terrains ...........................................................................</t>
  </si>
  <si>
    <t>C.</t>
  </si>
  <si>
    <t>Voiries .........................................................................................................................</t>
  </si>
  <si>
    <t>D.</t>
  </si>
  <si>
    <t>Ouvrages d'art .............................................................................................................</t>
  </si>
  <si>
    <t>E.</t>
  </si>
  <si>
    <t>Patrimoine mobilier</t>
  </si>
  <si>
    <t>F.</t>
  </si>
  <si>
    <t>230/3</t>
  </si>
  <si>
    <t>G.</t>
  </si>
  <si>
    <t>Patrimoine artistique et mobilier divers .................................................................</t>
  </si>
  <si>
    <t>Autres immobilisations corporelles</t>
  </si>
  <si>
    <t>H.</t>
  </si>
  <si>
    <t>Immobilisations en cours d'exécution ...................................................................</t>
  </si>
  <si>
    <t>I.</t>
  </si>
  <si>
    <t>Droits réels d'emphythéoses et superficies..................................................... .................................. ....................</t>
  </si>
  <si>
    <t>J.</t>
  </si>
  <si>
    <t>Immobilisations en location-financement .............................................. ............................</t>
  </si>
  <si>
    <t>262/3</t>
  </si>
  <si>
    <t>III.</t>
  </si>
  <si>
    <t xml:space="preserve">Subsides d'investissements accordés </t>
  </si>
  <si>
    <t>Aux entreprises privées ..................................................................................... .....................</t>
  </si>
  <si>
    <t>Aux ménages, ASBL et autres organismes ............................................... ........................</t>
  </si>
  <si>
    <t>A l'Autorité supérieure......................................................................................... .....................</t>
  </si>
  <si>
    <t>Aux autres pouvoirs publics ................................................................ ...................................</t>
  </si>
  <si>
    <t>IV.</t>
  </si>
  <si>
    <t xml:space="preserve">Promesses de subsides à recevoir, prêts </t>
  </si>
  <si>
    <t>Promesse de subsides à recevoir.................................................. ......................................</t>
  </si>
  <si>
    <t>270/4</t>
  </si>
  <si>
    <t>Prêts accordés ............................................................................ .............................................</t>
  </si>
  <si>
    <t>V.</t>
  </si>
  <si>
    <t>Immobilisations financières</t>
  </si>
  <si>
    <t>Participations et titres à revenus fixes ................................................................</t>
  </si>
  <si>
    <t>282/5</t>
  </si>
  <si>
    <t>Cautionnements versés à plus d'un an .............................................................</t>
  </si>
  <si>
    <t>ACTIFS CIRCULANTS</t>
  </si>
  <si>
    <t>30/58</t>
  </si>
  <si>
    <t xml:space="preserve">VI. </t>
  </si>
  <si>
    <t>Stocks</t>
  </si>
  <si>
    <t>VII.</t>
  </si>
  <si>
    <t>Créances à un an au plus</t>
  </si>
  <si>
    <t>40/42</t>
  </si>
  <si>
    <t>Débiteurs ................................................................................................................................................</t>
  </si>
  <si>
    <t>Autres créances......................................................................................................................................</t>
  </si>
  <si>
    <t>41/42</t>
  </si>
  <si>
    <t>1. T.V.A. et taxes additionnelles ..........................................................................................................</t>
  </si>
  <si>
    <t>411/2</t>
  </si>
  <si>
    <t>2. Subsides, dons et legs et emprunts .............................................................................................</t>
  </si>
  <si>
    <t>3. Intérêts, dividendes et ristournes ..................................................................................................</t>
  </si>
  <si>
    <t>4. Créances diverses  ..........................................................................................................................</t>
  </si>
  <si>
    <t>416/8</t>
  </si>
  <si>
    <t>Récupérations des remboursements d'emprunts.........................................................................</t>
  </si>
  <si>
    <t>Récupération des prêts........................................................................................................................</t>
  </si>
  <si>
    <t>425/8</t>
  </si>
  <si>
    <t>VIII.</t>
  </si>
  <si>
    <t>Opérations pour compte de tiers</t>
  </si>
  <si>
    <t>48/A</t>
  </si>
  <si>
    <t>IX.</t>
  </si>
  <si>
    <t>Comptes financiers</t>
  </si>
  <si>
    <t>55/58</t>
  </si>
  <si>
    <t>Placements de trésorerie à un an au plus ......................................................................................</t>
  </si>
  <si>
    <t>Valeurs disponibles ..............................................................................................................................</t>
  </si>
  <si>
    <t>Paiements en cours..............................................................................................................................</t>
  </si>
  <si>
    <t>56/8</t>
  </si>
  <si>
    <t>X.</t>
  </si>
  <si>
    <t xml:space="preserve">Comptes de régularisation et d'attente </t>
  </si>
  <si>
    <t>49/A</t>
  </si>
  <si>
    <t xml:space="preserve">TOTAL DE L'ACTIF   </t>
  </si>
  <si>
    <t>21/58</t>
  </si>
  <si>
    <t>P A S S I F</t>
  </si>
  <si>
    <t>FONDS PROPRES</t>
  </si>
  <si>
    <t>10/16</t>
  </si>
  <si>
    <t>I'.</t>
  </si>
  <si>
    <t xml:space="preserve">Capital </t>
  </si>
  <si>
    <t>II'.</t>
  </si>
  <si>
    <t>Résultats capitalisés</t>
  </si>
  <si>
    <t>III'.</t>
  </si>
  <si>
    <t>Résultats reportés</t>
  </si>
  <si>
    <t>A'.</t>
  </si>
  <si>
    <t>Des exercices antérieurs...............................................................................................</t>
  </si>
  <si>
    <t>B'.</t>
  </si>
  <si>
    <t>De l'exercice précédent...............................................................................................</t>
  </si>
  <si>
    <t>C'.</t>
  </si>
  <si>
    <t>Du dernier exercice.....................................................................................................</t>
  </si>
  <si>
    <t>IV'.</t>
  </si>
  <si>
    <t xml:space="preserve">Réserves  </t>
  </si>
  <si>
    <t>Fonds de réserve ordinaire.......................................................................................</t>
  </si>
  <si>
    <t>Fonds de réserve extraordinaire.................................................................................</t>
  </si>
  <si>
    <t>V'.</t>
  </si>
  <si>
    <t xml:space="preserve">Subsides d'investissement, dons et legs reçus </t>
  </si>
  <si>
    <t>Des entreprises privées  .............................................................................................</t>
  </si>
  <si>
    <t>Des ménages, des A.S.B.L. et autres organismes  .......................................................</t>
  </si>
  <si>
    <t>De l'Autorité supérieure  ..............................................................................................</t>
  </si>
  <si>
    <t>D'.</t>
  </si>
  <si>
    <t>Des autres pouvoirs publics   .....................................................................................</t>
  </si>
  <si>
    <t>VI'.</t>
  </si>
  <si>
    <t xml:space="preserve">Provisions pour risques et charges  </t>
  </si>
  <si>
    <t>DETTES</t>
  </si>
  <si>
    <t>17/49</t>
  </si>
  <si>
    <t>VII'.</t>
  </si>
  <si>
    <t xml:space="preserve">Dettes à plus d'un an </t>
  </si>
  <si>
    <t>Emprunts à charge de la commune ......................................................</t>
  </si>
  <si>
    <t>171/5</t>
  </si>
  <si>
    <t>Emprunts à charge de l'Autorité supérieure............................................</t>
  </si>
  <si>
    <t>Emprunts à charge de tiers..................................................................</t>
  </si>
  <si>
    <t>Dettes de location-financement............................................................</t>
  </si>
  <si>
    <t>E'.</t>
  </si>
  <si>
    <t>Emprunts publics ...............................................................................</t>
  </si>
  <si>
    <t>F'.</t>
  </si>
  <si>
    <t>Dettes diverses  à plus d'un an.............................................................</t>
  </si>
  <si>
    <t>G'.</t>
  </si>
  <si>
    <t>Garanties reçues à plus d'un an............................................................</t>
  </si>
  <si>
    <t>VIII'.</t>
  </si>
  <si>
    <t>Dettes à un an au plus</t>
  </si>
  <si>
    <t>43/6</t>
  </si>
  <si>
    <t>Dettes financières................................................................................</t>
  </si>
  <si>
    <t>1'. Remboursements d'emprunts ..........................................................</t>
  </si>
  <si>
    <t>2'. Charges financières des emprunts ...................................................</t>
  </si>
  <si>
    <t>3'. Dettes sur comptes-courants...........................................................</t>
  </si>
  <si>
    <t>Dettes commerciales ..........................................................................</t>
  </si>
  <si>
    <t>Dettes fiscales, salariales et sociales  ................................................................................................</t>
  </si>
  <si>
    <t>Dettes diverses ..................................................................................</t>
  </si>
  <si>
    <t>464/7</t>
  </si>
  <si>
    <t>IX'.</t>
  </si>
  <si>
    <t>48/P</t>
  </si>
  <si>
    <t>X'.</t>
  </si>
  <si>
    <t xml:space="preserve">Comptes de régularisation et d'attente  </t>
  </si>
  <si>
    <t>49/P</t>
  </si>
  <si>
    <t xml:space="preserve">TOTAL DU PASSIF   </t>
  </si>
  <si>
    <t>10/49</t>
  </si>
  <si>
    <t>COMPTE DE RESULTATS</t>
  </si>
  <si>
    <t xml:space="preserve">I. </t>
  </si>
  <si>
    <t>Charges courantes</t>
  </si>
  <si>
    <t xml:space="preserve"> </t>
  </si>
  <si>
    <t>Achats de matières ..............................................................................................</t>
  </si>
  <si>
    <t>Services et biens d'exploitation .........................................................................</t>
  </si>
  <si>
    <t>Frais de personnel ..............................................................................................</t>
  </si>
  <si>
    <t>Subsides d'exploitation accordés ...................................................................</t>
  </si>
  <si>
    <t>Remboursements des emprunts ...................................................................</t>
  </si>
  <si>
    <t>Charges financières</t>
  </si>
  <si>
    <t>a.  Charges financières des emprunts ...........................................................</t>
  </si>
  <si>
    <t>651/6</t>
  </si>
  <si>
    <t>b.  Charges financières diverses ....................................................................</t>
  </si>
  <si>
    <t>c.  Frais de la gestion financière .....................................................................</t>
  </si>
  <si>
    <t>II.</t>
  </si>
  <si>
    <t>Sous-total  (charges courantes)</t>
  </si>
  <si>
    <t>60/65</t>
  </si>
  <si>
    <t>Boni courant (II' - II)</t>
  </si>
  <si>
    <t/>
  </si>
  <si>
    <t>Dotations aux amortissements .........................................................................</t>
  </si>
  <si>
    <t>Réductions annuelles de valeurs .....................................................................</t>
  </si>
  <si>
    <t>Réductions et variations des stocks ...............................................................</t>
  </si>
  <si>
    <t>662/4</t>
  </si>
  <si>
    <t xml:space="preserve">Redressement des récupérations des </t>
  </si>
  <si>
    <t>remboursements d'emprunts ...........................................................................</t>
  </si>
  <si>
    <t>Provisions pour risques et charges ...............................................................</t>
  </si>
  <si>
    <t xml:space="preserve">Dotations aux amortissements des subsides </t>
  </si>
  <si>
    <t>d'investissement accordés ...............................................................................</t>
  </si>
  <si>
    <t>Sous-total (charges non décaissées)</t>
  </si>
  <si>
    <t>VI.</t>
  </si>
  <si>
    <t>Total des charges d'exploitation (II + V)</t>
  </si>
  <si>
    <t>60/66</t>
  </si>
  <si>
    <t>Boni d'exploitation (VI' - VI)</t>
  </si>
  <si>
    <t>Charges exceptionnelles</t>
  </si>
  <si>
    <t>Du service ordinaire ............................................................................................</t>
  </si>
  <si>
    <t>Du service extraordinaire ..................................................................................</t>
  </si>
  <si>
    <t>Charges exceptionnelles non budgétées .....................................................</t>
  </si>
  <si>
    <t>Sous-total (charges exceptionnelles)</t>
  </si>
  <si>
    <t>Dotations aux réserves</t>
  </si>
  <si>
    <t>Du service ordinaire .........................................................................................</t>
  </si>
  <si>
    <t>Du service extraordinaire ................................................................................</t>
  </si>
  <si>
    <t>Sous-total des dotations aux réserves</t>
  </si>
  <si>
    <t>67/68</t>
  </si>
  <si>
    <t>XI.</t>
  </si>
  <si>
    <t>Boni exceptionnel  (X' - X)</t>
  </si>
  <si>
    <t>XII.</t>
  </si>
  <si>
    <t>Total des charges (VI + X)</t>
  </si>
  <si>
    <t>XIII.</t>
  </si>
  <si>
    <t>Boni de l'exercice (XII' - XII)</t>
  </si>
  <si>
    <t>XIV.</t>
  </si>
  <si>
    <t>Affectation des bonis (XIII)</t>
  </si>
  <si>
    <t>Boni d'exploitation à reporter au bilan ............................................................</t>
  </si>
  <si>
    <t>Boni exceptionnel à reporter au bilan .............................................................</t>
  </si>
  <si>
    <t>Sous-total (affectation des résultats)</t>
  </si>
  <si>
    <t>XV.</t>
  </si>
  <si>
    <t>Contrôle de balance (XII + XIV = XV')</t>
  </si>
  <si>
    <t xml:space="preserve">I'. </t>
  </si>
  <si>
    <t>Produits courants</t>
  </si>
  <si>
    <t>Produits de la fiscalité ..........................................................................</t>
  </si>
  <si>
    <t>Produits d'exploitation .........................................................................</t>
  </si>
  <si>
    <t xml:space="preserve">Subsides d'exploitation reçus et récupérations de </t>
  </si>
  <si>
    <t>charges de personnel ...........................................................................</t>
  </si>
  <si>
    <t>72/73</t>
  </si>
  <si>
    <t>Récupération des remboursements d'emprunts .......................................</t>
  </si>
  <si>
    <t>Produits financiers</t>
  </si>
  <si>
    <t xml:space="preserve">a'.  Récupération des charges financières des </t>
  </si>
  <si>
    <t xml:space="preserve">      emprunts et des prêts accordés ......................................................................</t>
  </si>
  <si>
    <t>751/5</t>
  </si>
  <si>
    <t>b'   Produits financiers divers ................................................................</t>
  </si>
  <si>
    <t>754/7</t>
  </si>
  <si>
    <t>Sous-total  (produits courants)</t>
  </si>
  <si>
    <t>70/75</t>
  </si>
  <si>
    <t>Mali courant (II - II')</t>
  </si>
  <si>
    <t>Plus-values annuelles ..........................................................................</t>
  </si>
  <si>
    <t>Variations des stocks ..........................................................................</t>
  </si>
  <si>
    <t>Redressement des cptes des remb. des emprunts ...........</t>
  </si>
  <si>
    <t>Travaux internes passés à l'immobilisé ...................................................</t>
  </si>
  <si>
    <t>Sous-total (produits non encaissés)</t>
  </si>
  <si>
    <t>Total des produits d'exploitation (II' + V')</t>
  </si>
  <si>
    <t>70/76</t>
  </si>
  <si>
    <t>Mali d'exploitation (VI - VI')</t>
  </si>
  <si>
    <t>Produits exceptionnels</t>
  </si>
  <si>
    <t>Du service ordinaire .............................................................................</t>
  </si>
  <si>
    <t>Du service extraordinaire .......................................................................</t>
  </si>
  <si>
    <t>Produits exceptionnels non budgétés ................................................</t>
  </si>
  <si>
    <t>Sous-total (produits exceptionnels)</t>
  </si>
  <si>
    <t>Prélèvements sur les réserves</t>
  </si>
  <si>
    <t>Sous-total des prélèvements sur réserves</t>
  </si>
  <si>
    <t>Total des produits exceptionnels et des</t>
  </si>
  <si>
    <t>prélèvements sur réserves (VIII' + IX')</t>
  </si>
  <si>
    <t>77/78</t>
  </si>
  <si>
    <t>XI'.</t>
  </si>
  <si>
    <t>Mali exceptionnel  (X - X')</t>
  </si>
  <si>
    <t>XII'.</t>
  </si>
  <si>
    <t>Total des produits (VI' + X')</t>
  </si>
  <si>
    <t>XIII'.</t>
  </si>
  <si>
    <t>Mali de l'exercice (XII - XII')</t>
  </si>
  <si>
    <t>XIV'.</t>
  </si>
  <si>
    <t>Affectation des malis (XIII')</t>
  </si>
  <si>
    <t>Mali d'exploitation à reporter au bilan .....................................................</t>
  </si>
  <si>
    <t>Mali exceptionnel à reporter au bilan ......................................................</t>
  </si>
  <si>
    <t>XV'.</t>
  </si>
  <si>
    <t>Contrôle de balance (XII' + XIV' = XV)</t>
  </si>
  <si>
    <t>Mobilier, matériel, équipements et signalisation routière.............................................................</t>
  </si>
  <si>
    <t>Cours et plans d'eau ......................................................................</t>
  </si>
  <si>
    <t>Total des charges exceptionnelles et des dotations aux réserves (VIII + IX)</t>
  </si>
  <si>
    <t>Produits résultant de la variation normale des valeurs de bilan, redressements, travaux internes</t>
  </si>
  <si>
    <t>Charges résultant de la variation normale des valeurs de bilan, redressements et provisions</t>
  </si>
  <si>
    <t>Réductions des subsides d'investissement, des dons et legs obtenus ..................................................................</t>
  </si>
  <si>
    <t>Commentaires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</si>
  <si>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</si>
  <si>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</si>
  <si>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</si>
  <si>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</si>
  <si>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</si>
  <si>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</si>
  <si>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</si>
  <si>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Dépenses extraordinaires (engagements actés aux comptes)</t>
  </si>
  <si>
    <t>Recettes extraordinaires (Droits actés aux comptes)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</si>
  <si>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</si>
  <si>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</si>
  <si>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</si>
  <si>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</si>
  <si>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</si>
  <si>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</si>
  <si>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</si>
  <si>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</si>
  <si>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</si>
  <si>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</si>
  <si>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</si>
  <si>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</si>
  <si>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</si>
  <si>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</si>
  <si>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</si>
  <si>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</si>
  <si>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</si>
  <si>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</si>
  <si>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</si>
  <si>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</si>
  <si>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</si>
  <si>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</si>
  <si>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</si>
  <si>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</si>
  <si>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</si>
  <si>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</si>
  <si>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</si>
  <si>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</si>
  <si>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</si>
  <si>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</si>
  <si>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</si>
  <si>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</si>
  <si>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</si>
  <si>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</si>
  <si>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Date d'arrêt du compte par le conseil:</t>
  </si>
  <si>
    <t>Module informatisé de publication des comptes annuels</t>
  </si>
  <si>
    <t>S Y N T H È S E  des  C O M P T E S</t>
  </si>
  <si>
    <t>Modèle officiel généré par l'application eComptes © SPW Intérieur et Action Sociale</t>
  </si>
  <si>
    <t>Administration communale de</t>
  </si>
  <si>
    <t>AC FLEURUS</t>
  </si>
  <si>
    <t>Chemin de Mons, 61</t>
  </si>
  <si>
    <t>6220 FLEURUS</t>
  </si>
  <si>
    <t>www.fleurus.be</t>
  </si>
  <si>
    <t>Compte</t>
  </si>
  <si>
    <t>Laurent MANISCALCO</t>
  </si>
  <si>
    <t>071820210</t>
  </si>
  <si>
    <t>071820217</t>
  </si>
  <si>
    <t>laurent.maniscalco@fleurus.be</t>
  </si>
  <si>
    <t>Anne-Cécile CARTON</t>
  </si>
  <si>
    <t>071820220</t>
  </si>
  <si>
    <t>071820227</t>
  </si>
  <si>
    <t>anne-cecile.carton@fleurus.be</t>
  </si>
  <si>
    <t>11/07/2022</t>
  </si>
  <si>
    <t>23/05/2022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</si>
</sst>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_ ;\-#,##0.00\ "/>
    <numFmt numFmtId="166" formatCode="#,##0_ ;\-#,##0\ "/>
    <numFmt numFmtId="167" formatCode="&quot;Code I.N.S. : &quot;\ 0\ \ \ \ \ \ \ \ \ \ \ \ \ \ \ \ \ \ \ \ \ \ \ \ \ \ \ \ \ \ "/>
    <numFmt numFmtId="168" formatCode="&quot;Code I.N.S. : &quot;\ 0"/>
    <numFmt numFmtId="169" formatCode="0;[Red]0"/>
  </numFmts>
  <fonts count="39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Geneva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b/>
      <u val="single"/>
      <sz val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u val="single"/>
      <sz val="9.5"/>
      <name val="Verdana"/>
      <family val="2"/>
    </font>
    <font>
      <b/>
      <i/>
      <sz val="9.5"/>
      <name val="Verdana"/>
      <family val="2"/>
    </font>
    <font>
      <u val="single"/>
      <sz val="9.5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2"/>
    </font>
    <font>
      <sz val="9"/>
      <color theme="1" tint="0.35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double"/>
      <top style="double"/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/>
      <top style="thin">
        <color theme="0"/>
      </top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double"/>
      <top style="thin">
        <color theme="0"/>
      </top>
      <bottom style="double"/>
    </border>
    <border>
      <left style="thin"/>
      <right/>
      <top style="thin"/>
      <bottom style="thin"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626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ont="1" applyBorder="1"/>
    <xf numFmtId="0" fontId="0" fillId="0" borderId="1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3" borderId="0" xfId="0" applyFont="1" applyFill="1"/>
    <xf numFmtId="0" fontId="3" fillId="0" borderId="5" xfId="0" applyFont="1" applyBorder="1" applyAlignment="1">
      <alignment horizontal="center"/>
    </xf>
    <xf numFmtId="0" fontId="1" fillId="2" borderId="0" xfId="0" applyFont="1" applyFill="1" applyBorder="1"/>
    <xf numFmtId="0" fontId="0" fillId="4" borderId="6" xfId="0" applyFill="1" applyBorder="1"/>
    <xf numFmtId="0" fontId="0" fillId="0" borderId="0" xfId="30" applyFont="1">
      <alignment/>
      <protection/>
    </xf>
    <xf numFmtId="0" fontId="7" fillId="0" borderId="0" xfId="30" applyFont="1" applyAlignment="1">
      <alignment horizontal="right"/>
      <protection/>
    </xf>
    <xf numFmtId="0" fontId="6" fillId="0" borderId="0" xfId="30">
      <alignment/>
      <protection/>
    </xf>
    <xf numFmtId="0" fontId="6" fillId="0" borderId="0" xfId="32">
      <alignment/>
      <protection/>
    </xf>
    <xf numFmtId="0" fontId="0" fillId="0" borderId="0" xfId="32" applyFont="1">
      <alignment/>
      <protection/>
    </xf>
    <xf numFmtId="0" fontId="0" fillId="0" borderId="0" xfId="32" applyFont="1" applyBorder="1">
      <alignment/>
      <protection/>
    </xf>
    <xf numFmtId="0" fontId="7" fillId="0" borderId="0" xfId="31" applyFont="1" applyAlignment="1">
      <alignment horizontal="right"/>
      <protection/>
    </xf>
    <xf numFmtId="0" fontId="0" fillId="0" borderId="0" xfId="31" applyFont="1">
      <alignment/>
      <protection/>
    </xf>
    <xf numFmtId="0" fontId="0" fillId="0" borderId="0" xfId="31" applyFont="1" applyAlignment="1">
      <alignment horizontal="left"/>
      <protection/>
    </xf>
    <xf numFmtId="0" fontId="0" fillId="0" borderId="0" xfId="31" applyFont="1" applyAlignment="1">
      <alignment horizontal="center"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left"/>
      <protection/>
    </xf>
    <xf numFmtId="0" fontId="7" fillId="0" borderId="0" xfId="33" applyFont="1" applyAlignment="1">
      <alignment horizontal="right"/>
      <protection/>
    </xf>
    <xf numFmtId="0" fontId="0" fillId="0" borderId="0" xfId="33" applyFont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/>
    </xf>
    <xf numFmtId="0" fontId="9" fillId="0" borderId="0" xfId="0" applyFont="1"/>
    <xf numFmtId="0" fontId="8" fillId="0" borderId="0" xfId="0" applyFont="1"/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0" xfId="32" applyFont="1">
      <alignment/>
      <protection/>
    </xf>
    <xf numFmtId="0" fontId="10" fillId="0" borderId="0" xfId="32" applyFont="1">
      <alignment/>
      <protection/>
    </xf>
    <xf numFmtId="0" fontId="13" fillId="0" borderId="0" xfId="32" applyFont="1" applyAlignment="1">
      <alignment horizontal="center"/>
      <protection/>
    </xf>
    <xf numFmtId="3" fontId="10" fillId="0" borderId="0" xfId="32" applyNumberFormat="1" applyFont="1" applyAlignment="1">
      <alignment horizontal="centerContinuous"/>
      <protection/>
    </xf>
    <xf numFmtId="0" fontId="10" fillId="0" borderId="0" xfId="33" applyFont="1" applyBorder="1" applyAlignment="1" applyProtection="1">
      <alignment horizontal="centerContinuous"/>
      <protection hidden="1"/>
    </xf>
    <xf numFmtId="0" fontId="0" fillId="0" borderId="0" xfId="0" applyAlignment="1">
      <alignment horizontal="right" vertical="center"/>
    </xf>
    <xf numFmtId="168" fontId="10" fillId="0" borderId="0" xfId="32" applyNumberFormat="1" applyFont="1" applyBorder="1" applyAlignment="1">
      <alignment horizontal="left" vertical="center"/>
      <protection/>
    </xf>
    <xf numFmtId="0" fontId="10" fillId="0" borderId="0" xfId="32" applyFont="1" applyBorder="1">
      <alignment/>
      <protection/>
    </xf>
    <xf numFmtId="168" fontId="11" fillId="0" borderId="0" xfId="32" applyNumberFormat="1" applyFont="1" applyBorder="1" applyAlignment="1">
      <alignment horizontal="left" vertical="center"/>
      <protection/>
    </xf>
    <xf numFmtId="0" fontId="10" fillId="0" borderId="0" xfId="32" applyFont="1" applyBorder="1" applyAlignment="1">
      <alignment horizontal="centerContinuous"/>
      <protection/>
    </xf>
    <xf numFmtId="0" fontId="11" fillId="0" borderId="0" xfId="32" applyFont="1" applyBorder="1" applyAlignment="1">
      <alignment horizontal="right" vertical="center"/>
      <protection/>
    </xf>
    <xf numFmtId="0" fontId="0" fillId="0" borderId="0" xfId="0" applyAlignment="1">
      <alignment horizontal="left" vertical="center"/>
    </xf>
    <xf numFmtId="0" fontId="10" fillId="0" borderId="0" xfId="33" applyFont="1" applyBorder="1" applyAlignment="1">
      <alignment horizontal="left"/>
      <protection/>
    </xf>
    <xf numFmtId="0" fontId="10" fillId="0" borderId="0" xfId="33" applyFont="1" applyBorder="1" applyProtection="1">
      <alignment/>
      <protection hidden="1"/>
    </xf>
    <xf numFmtId="168" fontId="11" fillId="0" borderId="0" xfId="33" applyNumberFormat="1" applyFont="1" applyBorder="1" applyAlignment="1" applyProtection="1">
      <alignment horizontal="left" vertical="center"/>
      <protection hidden="1"/>
    </xf>
    <xf numFmtId="168" fontId="10" fillId="0" borderId="0" xfId="33" applyNumberFormat="1" applyFont="1" applyBorder="1" applyAlignment="1" applyProtection="1">
      <alignment horizontal="centerContinuous" vertical="center"/>
      <protection hidden="1"/>
    </xf>
    <xf numFmtId="0" fontId="10" fillId="0" borderId="0" xfId="0" applyFont="1" applyBorder="1"/>
    <xf numFmtId="0" fontId="0" fillId="0" borderId="0" xfId="0" applyFont="1"/>
    <xf numFmtId="0" fontId="8" fillId="0" borderId="7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4" borderId="8" xfId="0" applyFont="1" applyFill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4" borderId="8" xfId="0" applyFont="1" applyFill="1" applyBorder="1" applyAlignment="1">
      <alignment horizontal="left" vertical="center"/>
    </xf>
    <xf numFmtId="0" fontId="0" fillId="4" borderId="8" xfId="0" applyFill="1" applyBorder="1"/>
    <xf numFmtId="0" fontId="8" fillId="0" borderId="0" xfId="0" applyFont="1" applyBorder="1"/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Border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8" fillId="0" borderId="1" xfId="0" applyFont="1" applyBorder="1"/>
    <xf numFmtId="0" fontId="0" fillId="0" borderId="0" xfId="0" applyAlignment="1">
      <alignment wrapText="1"/>
    </xf>
    <xf numFmtId="0" fontId="19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33" applyFont="1" applyBorder="1" applyAlignment="1">
      <alignment horizontal="left"/>
      <protection/>
    </xf>
    <xf numFmtId="0" fontId="14" fillId="0" borderId="0" xfId="33" applyFont="1" applyBorder="1" applyProtection="1">
      <alignment/>
      <protection hidden="1"/>
    </xf>
    <xf numFmtId="168" fontId="15" fillId="0" borderId="0" xfId="33" applyNumberFormat="1" applyFont="1" applyBorder="1" applyAlignment="1" applyProtection="1">
      <alignment horizontal="left" vertical="center"/>
      <protection hidden="1"/>
    </xf>
    <xf numFmtId="0" fontId="22" fillId="0" borderId="0" xfId="33" applyFont="1" applyAlignment="1">
      <alignment horizontal="centerContinuous"/>
      <protection/>
    </xf>
    <xf numFmtId="0" fontId="22" fillId="0" borderId="0" xfId="33" applyFont="1" applyAlignment="1" applyProtection="1">
      <alignment horizontal="centerContinuous"/>
      <protection hidden="1"/>
    </xf>
    <xf numFmtId="0" fontId="14" fillId="0" borderId="0" xfId="33" applyFont="1" applyAlignment="1">
      <alignment horizontal="right"/>
      <protection/>
    </xf>
    <xf numFmtId="0" fontId="14" fillId="0" borderId="0" xfId="33" applyFont="1" applyProtection="1">
      <alignment/>
      <protection hidden="1"/>
    </xf>
    <xf numFmtId="0" fontId="15" fillId="0" borderId="0" xfId="33" applyFont="1" applyAlignment="1">
      <alignment horizontal="right"/>
      <protection/>
    </xf>
    <xf numFmtId="0" fontId="15" fillId="0" borderId="0" xfId="33" applyFont="1" applyAlignment="1" applyProtection="1">
      <alignment horizontal="left"/>
      <protection hidden="1"/>
    </xf>
    <xf numFmtId="0" fontId="14" fillId="0" borderId="11" xfId="33" applyFont="1" applyBorder="1" applyAlignment="1" applyProtection="1">
      <alignment horizontal="center"/>
      <protection hidden="1"/>
    </xf>
    <xf numFmtId="0" fontId="14" fillId="0" borderId="0" xfId="33" applyFont="1" applyAlignment="1" applyProtection="1">
      <alignment horizontal="right"/>
      <protection hidden="1"/>
    </xf>
    <xf numFmtId="0" fontId="14" fillId="0" borderId="0" xfId="33" applyFont="1" applyAlignment="1" applyProtection="1">
      <alignment horizontal="left"/>
      <protection hidden="1"/>
    </xf>
    <xf numFmtId="0" fontId="14" fillId="0" borderId="12" xfId="33" applyFont="1" applyBorder="1" applyAlignment="1" applyProtection="1">
      <alignment horizontal="center"/>
      <protection hidden="1"/>
    </xf>
    <xf numFmtId="0" fontId="14" fillId="0" borderId="12" xfId="33" applyFont="1" applyBorder="1" applyAlignment="1" applyProtection="1" quotePrefix="1">
      <alignment horizontal="center"/>
      <protection hidden="1"/>
    </xf>
    <xf numFmtId="0" fontId="15" fillId="0" borderId="0" xfId="33" applyFont="1" applyProtection="1">
      <alignment/>
      <protection hidden="1"/>
    </xf>
    <xf numFmtId="0" fontId="14" fillId="0" borderId="13" xfId="33" applyFont="1" applyBorder="1" applyAlignment="1" applyProtection="1">
      <alignment horizontal="center"/>
      <protection hidden="1"/>
    </xf>
    <xf numFmtId="0" fontId="18" fillId="0" borderId="0" xfId="33" applyFont="1" applyAlignment="1">
      <alignment horizontal="right"/>
      <protection/>
    </xf>
    <xf numFmtId="0" fontId="18" fillId="0" borderId="0" xfId="33" applyFont="1" applyAlignment="1">
      <alignment horizontal="left"/>
      <protection/>
    </xf>
    <xf numFmtId="0" fontId="18" fillId="0" borderId="0" xfId="33" applyFont="1" applyAlignment="1">
      <alignment horizontal="center"/>
      <protection/>
    </xf>
    <xf numFmtId="0" fontId="18" fillId="0" borderId="0" xfId="33" applyFont="1">
      <alignment/>
      <protection/>
    </xf>
    <xf numFmtId="0" fontId="14" fillId="0" borderId="0" xfId="0" applyFont="1"/>
    <xf numFmtId="0" fontId="22" fillId="0" borderId="0" xfId="31" applyFont="1" applyAlignment="1">
      <alignment horizontal="centerContinuous"/>
      <protection/>
    </xf>
    <xf numFmtId="0" fontId="22" fillId="0" borderId="0" xfId="31" applyFont="1" applyAlignment="1" applyProtection="1">
      <alignment horizontal="centerContinuous"/>
      <protection hidden="1"/>
    </xf>
    <xf numFmtId="0" fontId="14" fillId="0" borderId="0" xfId="31" applyFont="1" applyAlignment="1">
      <alignment horizontal="right"/>
      <protection/>
    </xf>
    <xf numFmtId="0" fontId="14" fillId="0" borderId="0" xfId="31" applyFont="1">
      <alignment/>
      <protection/>
    </xf>
    <xf numFmtId="0" fontId="14" fillId="0" borderId="0" xfId="31" applyFont="1" applyProtection="1">
      <alignment/>
      <protection hidden="1"/>
    </xf>
    <xf numFmtId="0" fontId="15" fillId="0" borderId="0" xfId="31" applyFont="1" applyAlignment="1">
      <alignment horizontal="right"/>
      <protection/>
    </xf>
    <xf numFmtId="0" fontId="15" fillId="0" borderId="0" xfId="31" applyFont="1" applyAlignment="1">
      <alignment horizontal="left"/>
      <protection/>
    </xf>
    <xf numFmtId="0" fontId="14" fillId="0" borderId="14" xfId="31" applyFont="1" applyBorder="1" applyAlignment="1" applyProtection="1">
      <alignment horizontal="center"/>
      <protection hidden="1"/>
    </xf>
    <xf numFmtId="0" fontId="14" fillId="0" borderId="0" xfId="31" applyFont="1" applyAlignment="1" applyProtection="1">
      <alignment horizontal="left"/>
      <protection hidden="1"/>
    </xf>
    <xf numFmtId="0" fontId="14" fillId="0" borderId="15" xfId="31" applyFont="1" applyBorder="1" applyAlignment="1" applyProtection="1">
      <alignment horizontal="center"/>
      <protection hidden="1"/>
    </xf>
    <xf numFmtId="0" fontId="14" fillId="0" borderId="15" xfId="31" applyFont="1" applyBorder="1" applyAlignment="1" applyProtection="1" quotePrefix="1">
      <alignment horizontal="center"/>
      <protection hidden="1"/>
    </xf>
    <xf numFmtId="0" fontId="15" fillId="0" borderId="0" xfId="31" applyFont="1">
      <alignment/>
      <protection/>
    </xf>
    <xf numFmtId="0" fontId="15" fillId="0" borderId="0" xfId="31" applyFont="1" applyAlignment="1" applyProtection="1">
      <alignment horizontal="left"/>
      <protection hidden="1"/>
    </xf>
    <xf numFmtId="0" fontId="15" fillId="0" borderId="0" xfId="31" applyFont="1" applyAlignment="1">
      <alignment horizontal="right" vertical="center"/>
      <protection/>
    </xf>
    <xf numFmtId="0" fontId="14" fillId="0" borderId="0" xfId="31" applyFont="1" applyAlignment="1">
      <alignment horizontal="right" vertical="center"/>
      <protection/>
    </xf>
    <xf numFmtId="0" fontId="15" fillId="0" borderId="0" xfId="31" applyFont="1" applyAlignment="1" applyProtection="1">
      <alignment horizontal="left" vertical="center"/>
      <protection hidden="1"/>
    </xf>
    <xf numFmtId="0" fontId="14" fillId="0" borderId="15" xfId="31" applyFont="1" applyBorder="1" applyAlignment="1" applyProtection="1">
      <alignment horizontal="center" vertical="center"/>
      <protection hidden="1"/>
    </xf>
    <xf numFmtId="0" fontId="14" fillId="0" borderId="0" xfId="31" applyFont="1" applyAlignment="1">
      <alignment horizontal="left"/>
      <protection/>
    </xf>
    <xf numFmtId="0" fontId="14" fillId="0" borderId="16" xfId="31" applyFont="1" applyBorder="1" applyAlignment="1" applyProtection="1">
      <alignment horizontal="center"/>
      <protection hidden="1"/>
    </xf>
    <xf numFmtId="0" fontId="15" fillId="0" borderId="0" xfId="32" applyFont="1">
      <alignment/>
      <protection/>
    </xf>
    <xf numFmtId="0" fontId="14" fillId="0" borderId="0" xfId="32" applyFont="1">
      <alignment/>
      <protection/>
    </xf>
    <xf numFmtId="0" fontId="22" fillId="0" borderId="0" xfId="32" applyFont="1" applyAlignment="1">
      <alignment horizontal="center"/>
      <protection/>
    </xf>
    <xf numFmtId="0" fontId="15" fillId="0" borderId="0" xfId="32" applyFont="1" applyAlignment="1">
      <alignment horizontal="center"/>
      <protection/>
    </xf>
    <xf numFmtId="0" fontId="15" fillId="0" borderId="14" xfId="32" applyFont="1" applyBorder="1" applyAlignment="1">
      <alignment horizontal="left"/>
      <protection/>
    </xf>
    <xf numFmtId="0" fontId="14" fillId="0" borderId="0" xfId="32" applyFont="1" applyAlignment="1">
      <alignment horizontal="center"/>
      <protection/>
    </xf>
    <xf numFmtId="17" fontId="14" fillId="0" borderId="15" xfId="32" applyNumberFormat="1" applyFont="1" applyBorder="1" applyAlignment="1" quotePrefix="1">
      <alignment horizontal="center"/>
      <protection/>
    </xf>
    <xf numFmtId="0" fontId="15" fillId="0" borderId="0" xfId="32" applyFont="1" applyAlignment="1">
      <alignment horizontal="right"/>
      <protection/>
    </xf>
    <xf numFmtId="0" fontId="15" fillId="0" borderId="0" xfId="32" applyFont="1" applyAlignment="1">
      <alignment horizontal="left"/>
      <protection/>
    </xf>
    <xf numFmtId="0" fontId="14" fillId="0" borderId="15" xfId="32" applyFont="1" applyBorder="1" applyAlignment="1">
      <alignment horizontal="center"/>
      <protection/>
    </xf>
    <xf numFmtId="0" fontId="14" fillId="0" borderId="0" xfId="32" applyFont="1" applyAlignment="1">
      <alignment horizontal="right"/>
      <protection/>
    </xf>
    <xf numFmtId="0" fontId="14" fillId="0" borderId="0" xfId="32" applyFont="1" applyAlignment="1">
      <alignment horizontal="left"/>
      <protection/>
    </xf>
    <xf numFmtId="0" fontId="14" fillId="0" borderId="0" xfId="32" applyFont="1" applyAlignment="1">
      <alignment horizontal="centerContinuous"/>
      <protection/>
    </xf>
    <xf numFmtId="0" fontId="14" fillId="0" borderId="15" xfId="32" applyFont="1" applyBorder="1" applyAlignment="1" quotePrefix="1">
      <alignment horizontal="center"/>
      <protection/>
    </xf>
    <xf numFmtId="0" fontId="15" fillId="0" borderId="0" xfId="32" applyFont="1" applyBorder="1" applyAlignment="1">
      <alignment horizontal="right"/>
      <protection/>
    </xf>
    <xf numFmtId="17" fontId="14" fillId="0" borderId="16" xfId="32" applyNumberFormat="1" applyFont="1" applyBorder="1" applyAlignment="1" quotePrefix="1">
      <alignment horizontal="center"/>
      <protection/>
    </xf>
    <xf numFmtId="3" fontId="14" fillId="0" borderId="0" xfId="32" applyNumberFormat="1" applyFont="1">
      <alignment/>
      <protection/>
    </xf>
    <xf numFmtId="167" fontId="14" fillId="0" borderId="0" xfId="30" applyNumberFormat="1" applyFont="1" applyBorder="1" applyAlignment="1" applyProtection="1">
      <alignment horizontal="centerContinuous"/>
      <protection hidden="1"/>
    </xf>
    <xf numFmtId="0" fontId="14" fillId="0" borderId="0" xfId="30" applyFont="1" applyBorder="1" applyAlignment="1" applyProtection="1">
      <alignment/>
      <protection hidden="1"/>
    </xf>
    <xf numFmtId="168" fontId="15" fillId="0" borderId="0" xfId="30" applyNumberFormat="1" applyFont="1" applyBorder="1" applyAlignment="1" applyProtection="1">
      <alignment horizontal="left"/>
      <protection hidden="1"/>
    </xf>
    <xf numFmtId="0" fontId="15" fillId="0" borderId="0" xfId="30" applyFont="1" applyBorder="1" applyAlignment="1" applyProtection="1">
      <alignment horizontal="right" vertical="center"/>
      <protection hidden="1"/>
    </xf>
    <xf numFmtId="0" fontId="22" fillId="0" borderId="0" xfId="30" applyFont="1" applyBorder="1" applyAlignment="1" applyProtection="1">
      <alignment horizontal="centerContinuous"/>
      <protection hidden="1"/>
    </xf>
    <xf numFmtId="0" fontId="14" fillId="0" borderId="0" xfId="30" applyFont="1" applyAlignment="1" applyProtection="1">
      <alignment horizontal="centerContinuous"/>
      <protection hidden="1"/>
    </xf>
    <xf numFmtId="0" fontId="15" fillId="0" borderId="0" xfId="30" applyFont="1" applyAlignment="1" applyProtection="1">
      <alignment horizontal="centerContinuous"/>
      <protection hidden="1"/>
    </xf>
    <xf numFmtId="0" fontId="15" fillId="0" borderId="0" xfId="30" applyFont="1" applyAlignment="1" applyProtection="1">
      <alignment horizontal="center" vertical="center"/>
      <protection hidden="1"/>
    </xf>
    <xf numFmtId="0" fontId="14" fillId="0" borderId="0" xfId="30" applyFont="1" applyFill="1" applyAlignment="1" applyProtection="1">
      <alignment horizontal="right"/>
      <protection hidden="1"/>
    </xf>
    <xf numFmtId="0" fontId="14" fillId="0" borderId="0" xfId="30" applyFont="1" applyProtection="1">
      <alignment/>
      <protection hidden="1"/>
    </xf>
    <xf numFmtId="0" fontId="14" fillId="0" borderId="0" xfId="30" applyFont="1" applyAlignment="1" applyProtection="1">
      <alignment horizontal="left"/>
      <protection hidden="1"/>
    </xf>
    <xf numFmtId="0" fontId="14" fillId="0" borderId="14" xfId="30" applyFont="1" applyBorder="1" applyAlignment="1" applyProtection="1">
      <alignment horizontal="left"/>
      <protection hidden="1"/>
    </xf>
    <xf numFmtId="0" fontId="14" fillId="0" borderId="15" xfId="30" applyFont="1" applyFill="1" applyBorder="1" applyAlignment="1" applyProtection="1">
      <alignment horizontal="center"/>
      <protection hidden="1"/>
    </xf>
    <xf numFmtId="0" fontId="15" fillId="0" borderId="0" xfId="30" applyFont="1" applyAlignment="1" applyProtection="1">
      <alignment horizontal="right"/>
      <protection hidden="1"/>
    </xf>
    <xf numFmtId="0" fontId="15" fillId="0" borderId="0" xfId="30" applyFont="1" applyAlignment="1" applyProtection="1">
      <alignment horizontal="left"/>
      <protection hidden="1"/>
    </xf>
    <xf numFmtId="0" fontId="14" fillId="0" borderId="0" xfId="30" applyFont="1" applyAlignment="1" applyProtection="1">
      <alignment horizontal="right"/>
      <protection hidden="1"/>
    </xf>
    <xf numFmtId="0" fontId="24" fillId="0" borderId="0" xfId="30" applyFont="1" applyAlignment="1" applyProtection="1">
      <alignment/>
      <protection hidden="1"/>
    </xf>
    <xf numFmtId="0" fontId="14" fillId="0" borderId="0" xfId="30" applyFont="1" applyAlignment="1" applyProtection="1">
      <alignment/>
      <protection hidden="1"/>
    </xf>
    <xf numFmtId="0" fontId="14" fillId="0" borderId="0" xfId="30" applyFont="1" applyBorder="1" applyAlignment="1" applyProtection="1">
      <alignment horizontal="left"/>
      <protection hidden="1"/>
    </xf>
    <xf numFmtId="0" fontId="24" fillId="0" borderId="0" xfId="30" applyFont="1" applyAlignment="1" applyProtection="1">
      <alignment horizontal="left"/>
      <protection hidden="1"/>
    </xf>
    <xf numFmtId="0" fontId="14" fillId="0" borderId="0" xfId="30" applyFont="1" applyAlignment="1" applyProtection="1">
      <alignment horizontal="right" vertical="center"/>
      <protection hidden="1"/>
    </xf>
    <xf numFmtId="0" fontId="14" fillId="0" borderId="15" xfId="30" applyFont="1" applyFill="1" applyBorder="1" applyAlignment="1" applyProtection="1" quotePrefix="1">
      <alignment horizontal="center" vertical="center"/>
      <protection hidden="1"/>
    </xf>
    <xf numFmtId="0" fontId="14" fillId="0" borderId="15" xfId="30" applyFont="1" applyFill="1" applyBorder="1" applyAlignment="1" applyProtection="1" quotePrefix="1">
      <alignment horizontal="center"/>
      <protection hidden="1"/>
    </xf>
    <xf numFmtId="0" fontId="14" fillId="0" borderId="15" xfId="30" applyFont="1" applyFill="1" applyBorder="1" applyAlignment="1" applyProtection="1">
      <alignment horizontal="left"/>
      <protection hidden="1"/>
    </xf>
    <xf numFmtId="0" fontId="15" fillId="0" borderId="0" xfId="30" applyFont="1" applyBorder="1" applyAlignment="1" applyProtection="1">
      <alignment horizontal="right"/>
      <protection hidden="1"/>
    </xf>
    <xf numFmtId="0" fontId="14" fillId="0" borderId="16" xfId="30" applyFont="1" applyFill="1" applyBorder="1" applyAlignment="1" applyProtection="1">
      <alignment horizontal="center"/>
      <protection hidden="1"/>
    </xf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right" vertical="center"/>
    </xf>
    <xf numFmtId="0" fontId="1" fillId="6" borderId="9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8" fillId="0" borderId="17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8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left" vertical="center"/>
    </xf>
    <xf numFmtId="0" fontId="14" fillId="0" borderId="0" xfId="29" applyFont="1" applyBorder="1" applyAlignment="1">
      <alignment/>
      <protection/>
    </xf>
    <xf numFmtId="3" fontId="14" fillId="0" borderId="18" xfId="30" applyNumberFormat="1" applyFont="1" applyBorder="1" applyProtection="1">
      <alignment/>
      <protection hidden="1"/>
    </xf>
    <xf numFmtId="4" fontId="23" fillId="0" borderId="7" xfId="30" applyNumberFormat="1" applyFont="1" applyBorder="1" applyAlignment="1" applyProtection="1">
      <alignment horizontal="right"/>
      <protection hidden="1"/>
    </xf>
    <xf numFmtId="3" fontId="14" fillId="0" borderId="19" xfId="30" applyNumberFormat="1" applyFont="1" applyBorder="1" applyProtection="1">
      <alignment/>
      <protection hidden="1"/>
    </xf>
    <xf numFmtId="4" fontId="23" fillId="0" borderId="3" xfId="30" applyNumberFormat="1" applyFont="1" applyBorder="1" applyAlignment="1" applyProtection="1">
      <alignment horizontal="right"/>
      <protection hidden="1"/>
    </xf>
    <xf numFmtId="0" fontId="5" fillId="0" borderId="5" xfId="0" applyFont="1" applyBorder="1" applyAlignment="1">
      <alignment horizontal="center" vertical="center"/>
    </xf>
    <xf numFmtId="0" fontId="14" fillId="0" borderId="0" xfId="33" applyFont="1" applyAlignment="1" applyProtection="1">
      <alignment horizontal="right" vertical="top"/>
      <protection hidden="1"/>
    </xf>
    <xf numFmtId="0" fontId="0" fillId="0" borderId="0" xfId="0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left" vertical="top"/>
    </xf>
    <xf numFmtId="0" fontId="1" fillId="9" borderId="20" xfId="0" applyFont="1" applyFill="1" applyBorder="1" applyAlignment="1">
      <alignment horizontal="right"/>
    </xf>
    <xf numFmtId="0" fontId="1" fillId="4" borderId="21" xfId="0" applyFont="1" applyFill="1" applyBorder="1" applyAlignment="1">
      <alignment horizontal="right"/>
    </xf>
    <xf numFmtId="0" fontId="26" fillId="0" borderId="9" xfId="0" applyFont="1" applyBorder="1" applyAlignment="1">
      <alignment horizontal="center"/>
    </xf>
    <xf numFmtId="0" fontId="1" fillId="9" borderId="2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0" fontId="2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0" fillId="0" borderId="0" xfId="0" applyFont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0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18" fillId="0" borderId="0" xfId="0" applyFont="1" applyFill="1" applyBorder="1"/>
    <xf numFmtId="0" fontId="15" fillId="0" borderId="0" xfId="0" applyFont="1" applyFill="1" applyBorder="1" applyAlignment="1">
      <alignment vertical="center"/>
    </xf>
    <xf numFmtId="166" fontId="14" fillId="0" borderId="0" xfId="24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readingOrder="1"/>
    </xf>
    <xf numFmtId="0" fontId="32" fillId="0" borderId="0" xfId="0" applyFont="1"/>
    <xf numFmtId="0" fontId="28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29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9" fontId="8" fillId="4" borderId="8" xfId="0" applyNumberFormat="1" applyFont="1" applyFill="1" applyBorder="1" applyAlignment="1">
      <alignment horizontal="left" vertical="center"/>
    </xf>
    <xf numFmtId="4" fontId="0" fillId="0" borderId="5" xfId="24" applyNumberFormat="1" applyFont="1" applyBorder="1"/>
    <xf numFmtId="0" fontId="8" fillId="0" borderId="7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49" fontId="0" fillId="0" borderId="31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49" fontId="1" fillId="5" borderId="9" xfId="0" applyNumberFormat="1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0" xfId="0" applyFont="1" applyFill="1" applyBorder="1" applyAlignment="1">
      <alignment horizontal="right" vertical="center"/>
    </xf>
    <xf numFmtId="0" fontId="1" fillId="5" borderId="10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32" fillId="0" borderId="26" xfId="0" applyFont="1" applyBorder="1" applyAlignment="1">
      <alignment horizontal="center"/>
    </xf>
    <xf numFmtId="49" fontId="8" fillId="0" borderId="7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4" borderId="8" xfId="0" applyNumberFormat="1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8" fillId="0" borderId="31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10" borderId="31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0" fillId="0" borderId="1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9" fillId="4" borderId="31" xfId="0" applyFont="1" applyFill="1" applyBorder="1" applyAlignment="1">
      <alignment horizontal="right" vertical="center"/>
    </xf>
    <xf numFmtId="0" fontId="9" fillId="4" borderId="8" xfId="0" applyFont="1" applyFill="1" applyBorder="1" applyAlignment="1">
      <alignment horizontal="right" vertical="center"/>
    </xf>
    <xf numFmtId="49" fontId="8" fillId="0" borderId="9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66" fontId="14" fillId="11" borderId="40" xfId="24" applyNumberFormat="1" applyFont="1" applyFill="1" applyBorder="1" applyAlignment="1">
      <alignment horizontal="center" vertical="center"/>
    </xf>
    <xf numFmtId="166" fontId="14" fillId="11" borderId="41" xfId="24" applyNumberFormat="1" applyFont="1" applyFill="1" applyBorder="1" applyAlignment="1">
      <alignment horizontal="center" vertical="center"/>
    </xf>
    <xf numFmtId="166" fontId="14" fillId="11" borderId="42" xfId="24" applyNumberFormat="1" applyFont="1" applyFill="1" applyBorder="1" applyAlignment="1">
      <alignment horizontal="center" vertical="center"/>
    </xf>
    <xf numFmtId="166" fontId="14" fillId="12" borderId="40" xfId="24" applyNumberFormat="1" applyFont="1" applyFill="1" applyBorder="1" applyAlignment="1">
      <alignment horizontal="center" vertical="center"/>
    </xf>
    <xf numFmtId="166" fontId="14" fillId="12" borderId="41" xfId="24" applyNumberFormat="1" applyFont="1" applyFill="1" applyBorder="1" applyAlignment="1">
      <alignment horizontal="center" vertical="center"/>
    </xf>
    <xf numFmtId="166" fontId="14" fillId="12" borderId="42" xfId="24" applyNumberFormat="1" applyFont="1" applyFill="1" applyBorder="1" applyAlignment="1">
      <alignment horizontal="center" vertical="center"/>
    </xf>
    <xf numFmtId="0" fontId="15" fillId="13" borderId="5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0" fontId="0" fillId="14" borderId="5" xfId="0" applyFill="1" applyBorder="1" applyAlignment="1">
      <alignment/>
    </xf>
    <xf numFmtId="0" fontId="14" fillId="15" borderId="20" xfId="0" applyFont="1" applyFill="1" applyBorder="1" applyAlignment="1">
      <alignment horizontal="center" vertical="center"/>
    </xf>
    <xf numFmtId="0" fontId="14" fillId="16" borderId="40" xfId="0" applyFont="1" applyFill="1" applyBorder="1" applyAlignment="1">
      <alignment horizontal="left" vertical="center"/>
    </xf>
    <xf numFmtId="0" fontId="14" fillId="16" borderId="41" xfId="0" applyFont="1" applyFill="1" applyBorder="1" applyAlignment="1">
      <alignment horizontal="left" vertical="center"/>
    </xf>
    <xf numFmtId="0" fontId="14" fillId="16" borderId="42" xfId="0" applyFont="1" applyFill="1" applyBorder="1" applyAlignment="1">
      <alignment horizontal="left" vertical="center"/>
    </xf>
    <xf numFmtId="0" fontId="15" fillId="12" borderId="40" xfId="0" applyFont="1" applyFill="1" applyBorder="1" applyAlignment="1">
      <alignment horizontal="left" vertical="center" wrapText="1"/>
    </xf>
    <xf numFmtId="0" fontId="15" fillId="12" borderId="41" xfId="0" applyFont="1" applyFill="1" applyBorder="1" applyAlignment="1">
      <alignment horizontal="left" vertical="center" wrapText="1"/>
    </xf>
    <xf numFmtId="0" fontId="15" fillId="12" borderId="42" xfId="0" applyFont="1" applyFill="1" applyBorder="1" applyAlignment="1">
      <alignment horizontal="left" vertical="center" wrapText="1"/>
    </xf>
    <xf numFmtId="0" fontId="15" fillId="13" borderId="5" xfId="0" applyFont="1" applyFill="1" applyBorder="1" applyAlignment="1">
      <alignment horizontal="right" vertical="center"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4" fontId="10" fillId="2" borderId="43" xfId="24" applyNumberFormat="1" applyFont="1" applyFill="1" applyBorder="1" applyAlignment="1">
      <alignment vertical="center"/>
    </xf>
    <xf numFmtId="164" fontId="10" fillId="2" borderId="44" xfId="24" applyNumberFormat="1" applyFont="1" applyFill="1" applyBorder="1" applyAlignment="1">
      <alignment vertical="center"/>
    </xf>
    <xf numFmtId="164" fontId="10" fillId="2" borderId="45" xfId="24" applyNumberFormat="1" applyFont="1" applyFill="1" applyBorder="1" applyAlignment="1">
      <alignment vertical="center"/>
    </xf>
    <xf numFmtId="0" fontId="14" fillId="17" borderId="40" xfId="0" applyFont="1" applyFill="1" applyBorder="1" applyAlignment="1">
      <alignment horizontal="left" vertical="center"/>
    </xf>
    <xf numFmtId="0" fontId="14" fillId="17" borderId="41" xfId="0" applyFont="1" applyFill="1" applyBorder="1" applyAlignment="1">
      <alignment horizontal="left" vertical="center"/>
    </xf>
    <xf numFmtId="0" fontId="14" fillId="17" borderId="42" xfId="0" applyFont="1" applyFill="1" applyBorder="1" applyAlignment="1">
      <alignment horizontal="left" vertical="center"/>
    </xf>
    <xf numFmtId="164" fontId="10" fillId="17" borderId="40" xfId="24" applyNumberFormat="1" applyFont="1" applyFill="1" applyBorder="1" applyAlignment="1">
      <alignment vertical="center"/>
    </xf>
    <xf numFmtId="164" fontId="10" fillId="17" borderId="41" xfId="24" applyNumberFormat="1" applyFont="1" applyFill="1" applyBorder="1" applyAlignment="1">
      <alignment vertical="center"/>
    </xf>
    <xf numFmtId="164" fontId="10" fillId="17" borderId="42" xfId="24" applyNumberFormat="1" applyFont="1" applyFill="1" applyBorder="1" applyAlignment="1">
      <alignment vertical="center"/>
    </xf>
    <xf numFmtId="164" fontId="10" fillId="16" borderId="40" xfId="24" applyNumberFormat="1" applyFont="1" applyFill="1" applyBorder="1" applyAlignment="1">
      <alignment vertical="center"/>
    </xf>
    <xf numFmtId="164" fontId="10" fillId="16" borderId="41" xfId="24" applyNumberFormat="1" applyFont="1" applyFill="1" applyBorder="1" applyAlignment="1">
      <alignment vertical="center"/>
    </xf>
    <xf numFmtId="164" fontId="10" fillId="16" borderId="42" xfId="24" applyNumberFormat="1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4" fontId="10" fillId="2" borderId="18" xfId="24" applyNumberFormat="1" applyFont="1" applyFill="1" applyBorder="1" applyAlignment="1">
      <alignment vertical="center"/>
    </xf>
    <xf numFmtId="164" fontId="10" fillId="2" borderId="46" xfId="24" applyNumberFormat="1" applyFont="1" applyFill="1" applyBorder="1" applyAlignment="1">
      <alignment vertical="center"/>
    </xf>
    <xf numFmtId="164" fontId="10" fillId="2" borderId="19" xfId="24" applyNumberFormat="1" applyFont="1" applyFill="1" applyBorder="1" applyAlignment="1">
      <alignment vertical="center"/>
    </xf>
    <xf numFmtId="4" fontId="10" fillId="2" borderId="7" xfId="24" applyNumberFormat="1" applyFont="1" applyFill="1" applyBorder="1" applyAlignment="1">
      <alignment vertical="center"/>
    </xf>
    <xf numFmtId="164" fontId="10" fillId="2" borderId="0" xfId="24" applyNumberFormat="1" applyFont="1" applyFill="1" applyBorder="1" applyAlignment="1">
      <alignment vertical="center"/>
    </xf>
    <xf numFmtId="164" fontId="10" fillId="2" borderId="3" xfId="24" applyNumberFormat="1" applyFont="1" applyFill="1" applyBorder="1" applyAlignment="1">
      <alignment vertical="center"/>
    </xf>
    <xf numFmtId="4" fontId="10" fillId="2" borderId="10" xfId="24" applyNumberFormat="1" applyFont="1" applyFill="1" applyBorder="1" applyAlignment="1">
      <alignment vertical="center"/>
    </xf>
    <xf numFmtId="164" fontId="10" fillId="2" borderId="9" xfId="24" applyNumberFormat="1" applyFont="1" applyFill="1" applyBorder="1" applyAlignment="1">
      <alignment vertical="center"/>
    </xf>
    <xf numFmtId="164" fontId="10" fillId="2" borderId="2" xfId="24" applyNumberFormat="1" applyFont="1" applyFill="1" applyBorder="1" applyAlignment="1">
      <alignment vertical="center"/>
    </xf>
    <xf numFmtId="0" fontId="20" fillId="18" borderId="31" xfId="0" applyFont="1" applyFill="1" applyBorder="1" applyAlignment="1">
      <alignment horizontal="center" vertical="center"/>
    </xf>
    <xf numFmtId="0" fontId="20" fillId="18" borderId="8" xfId="0" applyFont="1" applyFill="1" applyBorder="1" applyAlignment="1">
      <alignment horizontal="center" vertical="center"/>
    </xf>
    <xf numFmtId="0" fontId="0" fillId="18" borderId="8" xfId="0" applyFill="1" applyBorder="1" applyAlignment="1">
      <alignment/>
    </xf>
    <xf numFmtId="0" fontId="0" fillId="18" borderId="6" xfId="0" applyFill="1" applyBorder="1" applyAlignment="1">
      <alignment/>
    </xf>
    <xf numFmtId="0" fontId="15" fillId="15" borderId="5" xfId="0" applyFont="1" applyFill="1" applyBorder="1" applyAlignment="1">
      <alignment horizontal="right" vertical="center"/>
    </xf>
    <xf numFmtId="0" fontId="15" fillId="15" borderId="5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9" fillId="5" borderId="5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14" fillId="15" borderId="5" xfId="0" applyFont="1" applyFill="1" applyBorder="1" applyAlignment="1">
      <alignment horizontal="center" vertical="center"/>
    </xf>
    <xf numFmtId="0" fontId="20" fillId="19" borderId="31" xfId="0" applyFont="1" applyFill="1" applyBorder="1" applyAlignment="1">
      <alignment horizontal="center" vertical="center"/>
    </xf>
    <xf numFmtId="0" fontId="20" fillId="19" borderId="8" xfId="0" applyFont="1" applyFill="1" applyBorder="1" applyAlignment="1">
      <alignment horizontal="center" vertical="center"/>
    </xf>
    <xf numFmtId="0" fontId="0" fillId="19" borderId="8" xfId="0" applyFill="1" applyBorder="1" applyAlignment="1">
      <alignment/>
    </xf>
    <xf numFmtId="0" fontId="0" fillId="19" borderId="6" xfId="0" applyFill="1" applyBorder="1" applyAlignment="1">
      <alignment/>
    </xf>
    <xf numFmtId="0" fontId="15" fillId="15" borderId="21" xfId="0" applyFont="1" applyFill="1" applyBorder="1" applyAlignment="1">
      <alignment horizontal="right" vertical="center"/>
    </xf>
    <xf numFmtId="0" fontId="14" fillId="0" borderId="10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7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3" xfId="0" applyFont="1" applyBorder="1" applyAlignment="1">
      <alignment/>
    </xf>
    <xf numFmtId="0" fontId="9" fillId="20" borderId="5" xfId="0" applyFont="1" applyFill="1" applyBorder="1" applyAlignment="1">
      <alignment horizontal="center" vertical="center"/>
    </xf>
    <xf numFmtId="0" fontId="1" fillId="20" borderId="5" xfId="0" applyFont="1" applyFill="1" applyBorder="1" applyAlignment="1">
      <alignment horizontal="center" vertical="center"/>
    </xf>
    <xf numFmtId="0" fontId="14" fillId="0" borderId="7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33" fillId="21" borderId="1" xfId="0" applyFont="1" applyFill="1" applyBorder="1" applyAlignment="1">
      <alignment horizontal="center" vertical="center"/>
    </xf>
    <xf numFmtId="0" fontId="34" fillId="21" borderId="1" xfId="0" applyFont="1" applyFill="1" applyBorder="1" applyAlignment="1">
      <alignment horizontal="center" vertical="center"/>
    </xf>
    <xf numFmtId="0" fontId="33" fillId="22" borderId="1" xfId="0" applyFont="1" applyFill="1" applyBorder="1" applyAlignment="1">
      <alignment horizontal="center" vertical="center"/>
    </xf>
    <xf numFmtId="0" fontId="34" fillId="22" borderId="1" xfId="0" applyFont="1" applyFill="1" applyBorder="1" applyAlignment="1">
      <alignment horizontal="center" vertical="center"/>
    </xf>
    <xf numFmtId="0" fontId="33" fillId="19" borderId="1" xfId="0" applyFont="1" applyFill="1" applyBorder="1" applyAlignment="1">
      <alignment horizontal="center" vertical="center"/>
    </xf>
    <xf numFmtId="0" fontId="34" fillId="19" borderId="1" xfId="0" applyFont="1" applyFill="1" applyBorder="1" applyAlignment="1">
      <alignment horizontal="center" vertical="center"/>
    </xf>
    <xf numFmtId="0" fontId="33" fillId="23" borderId="1" xfId="0" applyFont="1" applyFill="1" applyBorder="1" applyAlignment="1">
      <alignment horizontal="center" vertical="center"/>
    </xf>
    <xf numFmtId="0" fontId="34" fillId="23" borderId="1" xfId="0" applyFont="1" applyFill="1" applyBorder="1" applyAlignment="1">
      <alignment horizontal="center" vertical="center"/>
    </xf>
    <xf numFmtId="0" fontId="14" fillId="0" borderId="0" xfId="30" applyFont="1" applyAlignment="1" applyProtection="1">
      <alignment horizontal="left" vertical="center" wrapText="1"/>
      <protection hidden="1"/>
    </xf>
    <xf numFmtId="0" fontId="14" fillId="0" borderId="0" xfId="30" applyFont="1" applyBorder="1" applyAlignment="1" applyProtection="1">
      <alignment horizontal="left" vertical="center" wrapText="1"/>
      <protection hidden="1"/>
    </xf>
    <xf numFmtId="0" fontId="28" fillId="0" borderId="0" xfId="0" applyFont="1" applyAlignment="1">
      <alignment horizontal="left" vertical="center"/>
    </xf>
    <xf numFmtId="0" fontId="15" fillId="0" borderId="11" xfId="30" applyFont="1" applyBorder="1" applyAlignment="1" applyProtection="1">
      <alignment horizontal="center" vertical="center"/>
      <protection hidden="1"/>
    </xf>
    <xf numFmtId="0" fontId="15" fillId="0" borderId="12" xfId="30" applyFont="1" applyBorder="1" applyAlignment="1" applyProtection="1">
      <alignment horizontal="center" vertical="center"/>
      <protection hidden="1"/>
    </xf>
    <xf numFmtId="0" fontId="15" fillId="0" borderId="13" xfId="30" applyFont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69" fontId="15" fillId="0" borderId="46" xfId="30" applyNumberFormat="1" applyFont="1" applyBorder="1" applyAlignment="1" applyProtection="1">
      <alignment horizontal="center" vertical="center"/>
      <protection hidden="1"/>
    </xf>
    <xf numFmtId="169" fontId="15" fillId="0" borderId="47" xfId="30" applyNumberFormat="1" applyFont="1" applyBorder="1" applyAlignment="1" applyProtection="1">
      <alignment horizontal="center" vertical="center"/>
      <protection hidden="1"/>
    </xf>
    <xf numFmtId="169" fontId="15" fillId="0" borderId="0" xfId="30" applyNumberFormat="1" applyFont="1" applyBorder="1" applyAlignment="1" applyProtection="1">
      <alignment horizontal="center" vertical="center"/>
      <protection hidden="1"/>
    </xf>
    <xf numFmtId="169" fontId="15" fillId="0" borderId="48" xfId="30" applyNumberFormat="1" applyFont="1" applyBorder="1" applyAlignment="1" applyProtection="1">
      <alignment horizontal="center" vertical="center"/>
      <protection hidden="1"/>
    </xf>
    <xf numFmtId="169" fontId="15" fillId="0" borderId="44" xfId="30" applyNumberFormat="1" applyFont="1" applyBorder="1" applyAlignment="1" applyProtection="1">
      <alignment horizontal="center" vertical="center"/>
      <protection hidden="1"/>
    </xf>
    <xf numFmtId="169" fontId="15" fillId="0" borderId="49" xfId="30" applyNumberFormat="1" applyFont="1" applyBorder="1" applyAlignment="1" applyProtection="1">
      <alignment horizontal="center" vertical="center"/>
      <protection hidden="1"/>
    </xf>
    <xf numFmtId="169" fontId="15" fillId="0" borderId="18" xfId="30" applyNumberFormat="1" applyFont="1" applyBorder="1" applyAlignment="1" applyProtection="1">
      <alignment horizontal="center" vertical="center"/>
      <protection hidden="1"/>
    </xf>
    <xf numFmtId="169" fontId="15" fillId="0" borderId="19" xfId="30" applyNumberFormat="1" applyFont="1" applyBorder="1" applyAlignment="1" applyProtection="1">
      <alignment horizontal="center" vertical="center"/>
      <protection hidden="1"/>
    </xf>
    <xf numFmtId="169" fontId="15" fillId="0" borderId="7" xfId="30" applyNumberFormat="1" applyFont="1" applyBorder="1" applyAlignment="1" applyProtection="1">
      <alignment horizontal="center" vertical="center"/>
      <protection hidden="1"/>
    </xf>
    <xf numFmtId="169" fontId="15" fillId="0" borderId="3" xfId="30" applyNumberFormat="1" applyFont="1" applyBorder="1" applyAlignment="1" applyProtection="1">
      <alignment horizontal="center" vertical="center"/>
      <protection hidden="1"/>
    </xf>
    <xf numFmtId="169" fontId="15" fillId="0" borderId="43" xfId="30" applyNumberFormat="1" applyFont="1" applyBorder="1" applyAlignment="1" applyProtection="1">
      <alignment horizontal="center" vertical="center"/>
      <protection hidden="1"/>
    </xf>
    <xf numFmtId="169" fontId="15" fillId="0" borderId="45" xfId="30" applyNumberFormat="1" applyFont="1" applyBorder="1" applyAlignment="1" applyProtection="1">
      <alignment horizontal="center" vertical="center"/>
      <protection hidden="1"/>
    </xf>
    <xf numFmtId="4" fontId="14" fillId="0" borderId="10" xfId="30" applyNumberFormat="1" applyFont="1" applyBorder="1" applyAlignment="1" applyProtection="1">
      <alignment horizontal="right"/>
      <protection hidden="1"/>
    </xf>
    <xf numFmtId="4" fontId="14" fillId="0" borderId="2" xfId="30" applyNumberFormat="1" applyFont="1" applyBorder="1" applyAlignment="1" applyProtection="1">
      <alignment horizontal="right"/>
      <protection hidden="1"/>
    </xf>
    <xf numFmtId="4" fontId="14" fillId="0" borderId="7" xfId="30" applyNumberFormat="1" applyFont="1" applyBorder="1" applyAlignment="1" applyProtection="1">
      <alignment horizontal="right"/>
      <protection hidden="1"/>
    </xf>
    <xf numFmtId="4" fontId="14" fillId="0" borderId="3" xfId="30" applyNumberFormat="1" applyFont="1" applyBorder="1" applyAlignment="1" applyProtection="1">
      <alignment horizontal="right"/>
      <protection hidden="1"/>
    </xf>
    <xf numFmtId="4" fontId="23" fillId="0" borderId="17" xfId="30" applyNumberFormat="1" applyFont="1" applyBorder="1" applyAlignment="1" applyProtection="1">
      <alignment horizontal="right"/>
      <protection hidden="1"/>
    </xf>
    <xf numFmtId="4" fontId="23" fillId="0" borderId="4" xfId="30" applyNumberFormat="1" applyFont="1" applyBorder="1" applyAlignment="1" applyProtection="1">
      <alignment horizontal="right"/>
      <protection hidden="1"/>
    </xf>
    <xf numFmtId="0" fontId="14" fillId="0" borderId="0" xfId="29" applyFont="1" applyBorder="1" applyAlignment="1">
      <alignment/>
      <protection/>
    </xf>
    <xf numFmtId="4" fontId="14" fillId="0" borderId="48" xfId="30" applyNumberFormat="1" applyFont="1" applyBorder="1" applyAlignment="1" applyProtection="1">
      <alignment horizontal="right"/>
      <protection hidden="1"/>
    </xf>
    <xf numFmtId="4" fontId="14" fillId="0" borderId="7" xfId="30" applyNumberFormat="1" applyFont="1" applyBorder="1" applyAlignment="1" applyProtection="1">
      <alignment horizontal="right" vertical="center"/>
      <protection hidden="1"/>
    </xf>
    <xf numFmtId="4" fontId="14" fillId="0" borderId="48" xfId="30" applyNumberFormat="1" applyFont="1" applyBorder="1" applyAlignment="1" applyProtection="1">
      <alignment horizontal="right" vertical="center"/>
      <protection hidden="1"/>
    </xf>
    <xf numFmtId="4" fontId="14" fillId="0" borderId="3" xfId="30" applyNumberFormat="1" applyFont="1" applyBorder="1" applyAlignment="1" applyProtection="1">
      <alignment horizontal="right" vertical="center"/>
      <protection hidden="1"/>
    </xf>
    <xf numFmtId="4" fontId="23" fillId="0" borderId="43" xfId="30" applyNumberFormat="1" applyFont="1" applyBorder="1" applyAlignment="1" applyProtection="1">
      <alignment horizontal="right"/>
      <protection hidden="1"/>
    </xf>
    <xf numFmtId="4" fontId="23" fillId="0" borderId="45" xfId="30" applyNumberFormat="1" applyFont="1" applyBorder="1" applyAlignment="1" applyProtection="1">
      <alignment horizontal="right"/>
      <protection hidden="1"/>
    </xf>
    <xf numFmtId="4" fontId="14" fillId="0" borderId="50" xfId="30" applyNumberFormat="1" applyFont="1" applyBorder="1" applyAlignment="1" applyProtection="1">
      <alignment horizontal="right"/>
      <protection hidden="1"/>
    </xf>
    <xf numFmtId="3" fontId="14" fillId="0" borderId="7" xfId="30" applyNumberFormat="1" applyFont="1" applyBorder="1" applyAlignment="1" applyProtection="1">
      <alignment horizontal="right"/>
      <protection hidden="1"/>
    </xf>
    <xf numFmtId="4" fontId="23" fillId="0" borderId="10" xfId="30" applyNumberFormat="1" applyFont="1" applyBorder="1" applyAlignment="1" applyProtection="1">
      <alignment horizontal="right"/>
      <protection hidden="1"/>
    </xf>
    <xf numFmtId="4" fontId="23" fillId="0" borderId="2" xfId="30" applyNumberFormat="1" applyFont="1" applyBorder="1" applyAlignment="1" applyProtection="1">
      <alignment horizontal="right"/>
      <protection hidden="1"/>
    </xf>
    <xf numFmtId="4" fontId="15" fillId="0" borderId="17" xfId="30" applyNumberFormat="1" applyFont="1" applyBorder="1" applyAlignment="1" applyProtection="1">
      <alignment horizontal="right"/>
      <protection hidden="1"/>
    </xf>
    <xf numFmtId="4" fontId="15" fillId="0" borderId="4" xfId="30" applyNumberFormat="1" applyFont="1" applyBorder="1" applyAlignment="1" applyProtection="1">
      <alignment horizontal="right"/>
      <protection hidden="1"/>
    </xf>
    <xf numFmtId="4" fontId="15" fillId="0" borderId="10" xfId="30" applyNumberFormat="1" applyFont="1" applyBorder="1" applyAlignment="1" applyProtection="1">
      <alignment horizontal="right"/>
      <protection hidden="1"/>
    </xf>
    <xf numFmtId="4" fontId="15" fillId="0" borderId="2" xfId="30" applyNumberFormat="1" applyFont="1" applyBorder="1" applyAlignment="1" applyProtection="1">
      <alignment horizontal="right"/>
      <protection hidden="1"/>
    </xf>
    <xf numFmtId="4" fontId="23" fillId="0" borderId="51" xfId="30" applyNumberFormat="1" applyFont="1" applyBorder="1" applyAlignment="1" applyProtection="1">
      <alignment horizontal="right"/>
      <protection hidden="1"/>
    </xf>
    <xf numFmtId="4" fontId="15" fillId="0" borderId="51" xfId="30" applyNumberFormat="1" applyFont="1" applyBorder="1" applyAlignment="1" applyProtection="1">
      <alignment horizontal="right"/>
      <protection hidden="1"/>
    </xf>
    <xf numFmtId="4" fontId="15" fillId="0" borderId="50" xfId="30" applyNumberFormat="1" applyFont="1" applyBorder="1" applyAlignment="1" applyProtection="1">
      <alignment horizontal="right"/>
      <protection hidden="1"/>
    </xf>
    <xf numFmtId="4" fontId="23" fillId="0" borderId="49" xfId="30" applyNumberFormat="1" applyFont="1" applyBorder="1" applyAlignment="1" applyProtection="1">
      <alignment horizontal="right"/>
      <protection hidden="1"/>
    </xf>
    <xf numFmtId="3" fontId="14" fillId="0" borderId="18" xfId="30" applyNumberFormat="1" applyFont="1" applyBorder="1" applyProtection="1">
      <alignment/>
      <protection hidden="1"/>
    </xf>
    <xf numFmtId="3" fontId="14" fillId="0" borderId="47" xfId="30" applyNumberFormat="1" applyFont="1" applyBorder="1" applyProtection="1">
      <alignment/>
      <protection hidden="1"/>
    </xf>
    <xf numFmtId="4" fontId="23" fillId="0" borderId="50" xfId="30" applyNumberFormat="1" applyFont="1" applyBorder="1" applyAlignment="1" applyProtection="1">
      <alignment horizontal="right"/>
      <protection hidden="1"/>
    </xf>
    <xf numFmtId="4" fontId="14" fillId="0" borderId="17" xfId="30" applyNumberFormat="1" applyFont="1" applyBorder="1" applyAlignment="1" applyProtection="1">
      <alignment horizontal="right"/>
      <protection hidden="1"/>
    </xf>
    <xf numFmtId="4" fontId="14" fillId="0" borderId="51" xfId="30" applyNumberFormat="1" applyFont="1" applyBorder="1" applyAlignment="1" applyProtection="1">
      <alignment horizontal="right"/>
      <protection hidden="1"/>
    </xf>
    <xf numFmtId="4" fontId="14" fillId="0" borderId="7" xfId="32" applyNumberFormat="1" applyFont="1" applyBorder="1">
      <alignment/>
      <protection/>
    </xf>
    <xf numFmtId="4" fontId="14" fillId="0" borderId="48" xfId="32" applyNumberFormat="1" applyFont="1" applyBorder="1">
      <alignment/>
      <protection/>
    </xf>
    <xf numFmtId="4" fontId="23" fillId="0" borderId="43" xfId="32" applyNumberFormat="1" applyFont="1" applyBorder="1">
      <alignment/>
      <protection/>
    </xf>
    <xf numFmtId="4" fontId="23" fillId="0" borderId="49" xfId="32" applyNumberFormat="1" applyFont="1" applyBorder="1">
      <alignment/>
      <protection/>
    </xf>
    <xf numFmtId="4" fontId="14" fillId="0" borderId="10" xfId="32" applyNumberFormat="1" applyFont="1" applyBorder="1">
      <alignment/>
      <protection/>
    </xf>
    <xf numFmtId="4" fontId="14" fillId="0" borderId="50" xfId="32" applyNumberFormat="1" applyFont="1" applyBorder="1">
      <alignment/>
      <protection/>
    </xf>
    <xf numFmtId="4" fontId="23" fillId="0" borderId="17" xfId="32" applyNumberFormat="1" applyFont="1" applyBorder="1">
      <alignment/>
      <protection/>
    </xf>
    <xf numFmtId="4" fontId="23" fillId="0" borderId="51" xfId="32" applyNumberFormat="1" applyFont="1" applyBorder="1">
      <alignment/>
      <protection/>
    </xf>
    <xf numFmtId="4" fontId="23" fillId="0" borderId="10" xfId="32" applyNumberFormat="1" applyFont="1" applyBorder="1">
      <alignment/>
      <protection/>
    </xf>
    <xf numFmtId="4" fontId="23" fillId="0" borderId="50" xfId="32" applyNumberFormat="1" applyFont="1" applyBorder="1">
      <alignment/>
      <protection/>
    </xf>
    <xf numFmtId="4" fontId="14" fillId="0" borderId="2" xfId="32" applyNumberFormat="1" applyFont="1" applyBorder="1">
      <alignment/>
      <protection/>
    </xf>
    <xf numFmtId="4" fontId="23" fillId="0" borderId="45" xfId="32" applyNumberFormat="1" applyFont="1" applyBorder="1">
      <alignment/>
      <protection/>
    </xf>
    <xf numFmtId="3" fontId="14" fillId="0" borderId="18" xfId="32" applyNumberFormat="1" applyFont="1" applyBorder="1">
      <alignment/>
      <protection/>
    </xf>
    <xf numFmtId="3" fontId="14" fillId="0" borderId="47" xfId="32" applyNumberFormat="1" applyFont="1" applyBorder="1">
      <alignment/>
      <protection/>
    </xf>
    <xf numFmtId="4" fontId="14" fillId="0" borderId="3" xfId="32" applyNumberFormat="1" applyFont="1" applyBorder="1">
      <alignment/>
      <protection/>
    </xf>
    <xf numFmtId="4" fontId="23" fillId="0" borderId="4" xfId="32" applyNumberFormat="1" applyFont="1" applyBorder="1">
      <alignment/>
      <protection/>
    </xf>
    <xf numFmtId="4" fontId="23" fillId="0" borderId="2" xfId="32" applyNumberFormat="1" applyFont="1" applyBorder="1">
      <alignment/>
      <protection/>
    </xf>
    <xf numFmtId="3" fontId="14" fillId="0" borderId="19" xfId="32" applyNumberFormat="1" applyFont="1" applyBorder="1">
      <alignment/>
      <protection/>
    </xf>
    <xf numFmtId="0" fontId="28" fillId="0" borderId="9" xfId="0" applyFont="1" applyBorder="1" applyAlignment="1">
      <alignment horizontal="left" vertical="center"/>
    </xf>
    <xf numFmtId="0" fontId="15" fillId="0" borderId="11" xfId="32" applyFont="1" applyBorder="1" applyAlignment="1">
      <alignment horizontal="center" vertical="center"/>
      <protection/>
    </xf>
    <xf numFmtId="0" fontId="15" fillId="0" borderId="12" xfId="32" applyFont="1" applyBorder="1" applyAlignment="1">
      <alignment horizontal="center" vertical="center"/>
      <protection/>
    </xf>
    <xf numFmtId="0" fontId="15" fillId="0" borderId="13" xfId="32" applyFont="1" applyBorder="1" applyAlignment="1">
      <alignment horizontal="center" vertical="center"/>
      <protection/>
    </xf>
    <xf numFmtId="0" fontId="1" fillId="5" borderId="3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9" fontId="15" fillId="0" borderId="18" xfId="32" applyNumberFormat="1" applyFont="1" applyBorder="1" applyAlignment="1">
      <alignment horizontal="center" vertical="center"/>
      <protection/>
    </xf>
    <xf numFmtId="169" fontId="15" fillId="0" borderId="47" xfId="32" applyNumberFormat="1" applyFont="1" applyBorder="1" applyAlignment="1">
      <alignment horizontal="center" vertical="center"/>
      <protection/>
    </xf>
    <xf numFmtId="169" fontId="15" fillId="0" borderId="7" xfId="32" applyNumberFormat="1" applyFont="1" applyBorder="1" applyAlignment="1">
      <alignment horizontal="center" vertical="center"/>
      <protection/>
    </xf>
    <xf numFmtId="169" fontId="15" fillId="0" borderId="48" xfId="32" applyNumberFormat="1" applyFont="1" applyBorder="1" applyAlignment="1">
      <alignment horizontal="center" vertical="center"/>
      <protection/>
    </xf>
    <xf numFmtId="169" fontId="15" fillId="0" borderId="43" xfId="32" applyNumberFormat="1" applyFont="1" applyBorder="1" applyAlignment="1">
      <alignment horizontal="center" vertical="center"/>
      <protection/>
    </xf>
    <xf numFmtId="169" fontId="15" fillId="0" borderId="49" xfId="32" applyNumberFormat="1" applyFont="1" applyBorder="1" applyAlignment="1">
      <alignment horizontal="center" vertical="center"/>
      <protection/>
    </xf>
    <xf numFmtId="169" fontId="15" fillId="0" borderId="19" xfId="32" applyNumberFormat="1" applyFont="1" applyBorder="1" applyAlignment="1">
      <alignment horizontal="center" vertical="center"/>
      <protection/>
    </xf>
    <xf numFmtId="169" fontId="15" fillId="0" borderId="3" xfId="32" applyNumberFormat="1" applyFont="1" applyBorder="1" applyAlignment="1">
      <alignment horizontal="center" vertical="center"/>
      <protection/>
    </xf>
    <xf numFmtId="169" fontId="15" fillId="0" borderId="45" xfId="32" applyNumberFormat="1" applyFont="1" applyBorder="1" applyAlignment="1">
      <alignment horizontal="center" vertical="center"/>
      <protection/>
    </xf>
    <xf numFmtId="4" fontId="14" fillId="0" borderId="7" xfId="31" applyNumberFormat="1" applyFont="1" applyBorder="1" applyAlignment="1" applyProtection="1" quotePrefix="1">
      <alignment/>
      <protection hidden="1"/>
    </xf>
    <xf numFmtId="4" fontId="14" fillId="0" borderId="48" xfId="31" applyNumberFormat="1" applyFont="1" applyBorder="1" applyAlignment="1" applyProtection="1" quotePrefix="1">
      <alignment/>
      <protection hidden="1"/>
    </xf>
    <xf numFmtId="4" fontId="23" fillId="0" borderId="17" xfId="31" applyNumberFormat="1" applyFont="1" applyBorder="1" applyAlignment="1" applyProtection="1">
      <alignment/>
      <protection hidden="1"/>
    </xf>
    <xf numFmtId="4" fontId="23" fillId="0" borderId="51" xfId="31" applyNumberFormat="1" applyFont="1" applyBorder="1" applyAlignment="1" applyProtection="1">
      <alignment/>
      <protection hidden="1"/>
    </xf>
    <xf numFmtId="4" fontId="14" fillId="0" borderId="10" xfId="31" applyNumberFormat="1" applyFont="1" applyBorder="1" applyAlignment="1" applyProtection="1">
      <alignment/>
      <protection hidden="1"/>
    </xf>
    <xf numFmtId="4" fontId="14" fillId="0" borderId="50" xfId="31" applyNumberFormat="1" applyFont="1" applyBorder="1" applyAlignment="1" applyProtection="1">
      <alignment/>
      <protection hidden="1"/>
    </xf>
    <xf numFmtId="4" fontId="23" fillId="0" borderId="43" xfId="33" applyNumberFormat="1" applyFont="1" applyBorder="1" applyAlignment="1" applyProtection="1">
      <alignment horizontal="right"/>
      <protection hidden="1"/>
    </xf>
    <xf numFmtId="4" fontId="23" fillId="0" borderId="49" xfId="33" applyNumberFormat="1" applyFont="1" applyBorder="1" applyAlignment="1" applyProtection="1">
      <alignment horizontal="right"/>
      <protection hidden="1"/>
    </xf>
    <xf numFmtId="4" fontId="23" fillId="0" borderId="17" xfId="33" applyNumberFormat="1" applyFont="1" applyBorder="1" applyAlignment="1" applyProtection="1">
      <alignment horizontal="right"/>
      <protection hidden="1"/>
    </xf>
    <xf numFmtId="4" fontId="23" fillId="0" borderId="51" xfId="33" applyNumberFormat="1" applyFont="1" applyBorder="1" applyAlignment="1" applyProtection="1">
      <alignment horizontal="right"/>
      <protection hidden="1"/>
    </xf>
    <xf numFmtId="4" fontId="23" fillId="0" borderId="10" xfId="33" applyNumberFormat="1" applyFont="1" applyBorder="1" applyAlignment="1" applyProtection="1">
      <alignment horizontal="right"/>
      <protection hidden="1"/>
    </xf>
    <xf numFmtId="4" fontId="23" fillId="0" borderId="50" xfId="33" applyNumberFormat="1" applyFont="1" applyBorder="1" applyAlignment="1" applyProtection="1">
      <alignment horizontal="right"/>
      <protection hidden="1"/>
    </xf>
    <xf numFmtId="4" fontId="14" fillId="0" borderId="7" xfId="31" applyNumberFormat="1" applyFont="1" applyBorder="1" applyAlignment="1" applyProtection="1">
      <alignment/>
      <protection hidden="1"/>
    </xf>
    <xf numFmtId="4" fontId="14" fillId="0" borderId="48" xfId="31" applyNumberFormat="1" applyFont="1" applyBorder="1" applyAlignment="1" applyProtection="1">
      <alignment/>
      <protection hidden="1"/>
    </xf>
    <xf numFmtId="4" fontId="14" fillId="0" borderId="7" xfId="31" applyNumberFormat="1" applyFont="1" applyFill="1" applyBorder="1" applyAlignment="1" applyProtection="1">
      <alignment/>
      <protection hidden="1"/>
    </xf>
    <xf numFmtId="4" fontId="14" fillId="0" borderId="48" xfId="31" applyNumberFormat="1" applyFont="1" applyFill="1" applyBorder="1" applyAlignment="1" applyProtection="1">
      <alignment/>
      <protection hidden="1"/>
    </xf>
    <xf numFmtId="4" fontId="14" fillId="0" borderId="17" xfId="31" applyNumberFormat="1" applyFont="1" applyFill="1" applyBorder="1" applyAlignment="1" applyProtection="1">
      <alignment/>
      <protection hidden="1"/>
    </xf>
    <xf numFmtId="4" fontId="14" fillId="0" borderId="51" xfId="31" applyNumberFormat="1" applyFont="1" applyFill="1" applyBorder="1" applyAlignment="1" applyProtection="1">
      <alignment/>
      <protection hidden="1"/>
    </xf>
    <xf numFmtId="4" fontId="23" fillId="0" borderId="17" xfId="30" applyNumberFormat="1" applyFont="1" applyBorder="1" applyAlignment="1" applyProtection="1">
      <alignment horizontal="right" vertical="center"/>
      <protection hidden="1"/>
    </xf>
    <xf numFmtId="4" fontId="23" fillId="0" borderId="51" xfId="30" applyNumberFormat="1" applyFont="1" applyBorder="1" applyAlignment="1" applyProtection="1">
      <alignment horizontal="right" vertical="center"/>
      <protection hidden="1"/>
    </xf>
    <xf numFmtId="4" fontId="14" fillId="0" borderId="17" xfId="33" applyNumberFormat="1" applyFont="1" applyBorder="1" applyAlignment="1" applyProtection="1">
      <alignment horizontal="right"/>
      <protection hidden="1"/>
    </xf>
    <xf numFmtId="4" fontId="14" fillId="0" borderId="51" xfId="33" applyNumberFormat="1" applyFont="1" applyBorder="1" applyAlignment="1" applyProtection="1">
      <alignment horizontal="right"/>
      <protection hidden="1"/>
    </xf>
    <xf numFmtId="4" fontId="14" fillId="0" borderId="10" xfId="33" applyNumberFormat="1" applyFont="1" applyBorder="1" applyAlignment="1" applyProtection="1">
      <alignment horizontal="right"/>
      <protection hidden="1"/>
    </xf>
    <xf numFmtId="4" fontId="14" fillId="0" borderId="50" xfId="33" applyNumberFormat="1" applyFont="1" applyBorder="1" applyAlignment="1" applyProtection="1">
      <alignment horizontal="right"/>
      <protection hidden="1"/>
    </xf>
    <xf numFmtId="4" fontId="23" fillId="0" borderId="44" xfId="33" applyNumberFormat="1" applyFont="1" applyBorder="1" applyAlignment="1" applyProtection="1">
      <alignment horizontal="right"/>
      <protection hidden="1"/>
    </xf>
    <xf numFmtId="3" fontId="14" fillId="0" borderId="18" xfId="31" applyNumberFormat="1" applyFont="1" applyBorder="1" applyAlignment="1" applyProtection="1">
      <alignment horizontal="left"/>
      <protection hidden="1"/>
    </xf>
    <xf numFmtId="3" fontId="14" fillId="0" borderId="47" xfId="31" applyNumberFormat="1" applyFont="1" applyBorder="1" applyAlignment="1" applyProtection="1">
      <alignment horizontal="left"/>
      <protection hidden="1"/>
    </xf>
    <xf numFmtId="4" fontId="14" fillId="0" borderId="10" xfId="31" applyNumberFormat="1" applyFont="1" applyBorder="1" applyAlignment="1" applyProtection="1" quotePrefix="1">
      <alignment/>
      <protection hidden="1"/>
    </xf>
    <xf numFmtId="4" fontId="14" fillId="0" borderId="50" xfId="31" applyNumberFormat="1" applyFont="1" applyBorder="1" applyAlignment="1" applyProtection="1" quotePrefix="1">
      <alignment/>
      <protection hidden="1"/>
    </xf>
    <xf numFmtId="4" fontId="23" fillId="0" borderId="1" xfId="30" applyNumberFormat="1" applyFont="1" applyBorder="1" applyAlignment="1" applyProtection="1">
      <alignment horizontal="right"/>
      <protection hidden="1"/>
    </xf>
    <xf numFmtId="4" fontId="14" fillId="0" borderId="9" xfId="31" applyNumberFormat="1" applyFont="1" applyBorder="1" applyAlignment="1" applyProtection="1">
      <alignment/>
      <protection hidden="1"/>
    </xf>
    <xf numFmtId="4" fontId="23" fillId="0" borderId="1" xfId="33" applyNumberFormat="1" applyFont="1" applyBorder="1" applyAlignment="1" applyProtection="1">
      <alignment horizontal="right"/>
      <protection hidden="1"/>
    </xf>
    <xf numFmtId="4" fontId="23" fillId="0" borderId="9" xfId="33" applyNumberFormat="1" applyFont="1" applyBorder="1" applyAlignment="1" applyProtection="1">
      <alignment horizontal="right"/>
      <protection hidden="1"/>
    </xf>
    <xf numFmtId="4" fontId="14" fillId="0" borderId="0" xfId="31" applyNumberFormat="1" applyFont="1" applyBorder="1" applyAlignment="1" applyProtection="1">
      <alignment/>
      <protection hidden="1"/>
    </xf>
    <xf numFmtId="4" fontId="14" fillId="0" borderId="0" xfId="31" applyNumberFormat="1" applyFont="1" applyBorder="1" applyAlignment="1" applyProtection="1" quotePrefix="1">
      <alignment/>
      <protection hidden="1"/>
    </xf>
    <xf numFmtId="4" fontId="23" fillId="0" borderId="9" xfId="30" applyNumberFormat="1" applyFont="1" applyBorder="1" applyAlignment="1" applyProtection="1">
      <alignment horizontal="right"/>
      <protection hidden="1"/>
    </xf>
    <xf numFmtId="4" fontId="14" fillId="0" borderId="0" xfId="31" applyNumberFormat="1" applyFont="1" applyFill="1" applyBorder="1" applyAlignment="1" applyProtection="1">
      <alignment/>
      <protection hidden="1"/>
    </xf>
    <xf numFmtId="4" fontId="14" fillId="0" borderId="1" xfId="31" applyNumberFormat="1" applyFont="1" applyFill="1" applyBorder="1" applyAlignment="1" applyProtection="1">
      <alignment/>
      <protection hidden="1"/>
    </xf>
    <xf numFmtId="4" fontId="14" fillId="0" borderId="1" xfId="33" applyNumberFormat="1" applyFont="1" applyBorder="1" applyAlignment="1" applyProtection="1">
      <alignment horizontal="right"/>
      <protection hidden="1"/>
    </xf>
    <xf numFmtId="4" fontId="14" fillId="0" borderId="9" xfId="33" applyNumberFormat="1" applyFont="1" applyBorder="1" applyAlignment="1" applyProtection="1">
      <alignment horizontal="right"/>
      <protection hidden="1"/>
    </xf>
    <xf numFmtId="4" fontId="23" fillId="0" borderId="1" xfId="30" applyNumberFormat="1" applyFont="1" applyBorder="1" applyAlignment="1" applyProtection="1">
      <alignment horizontal="right" vertical="center"/>
      <protection hidden="1"/>
    </xf>
    <xf numFmtId="4" fontId="14" fillId="0" borderId="9" xfId="31" applyNumberFormat="1" applyFont="1" applyBorder="1" applyAlignment="1" applyProtection="1" quotePrefix="1">
      <alignment/>
      <protection hidden="1"/>
    </xf>
    <xf numFmtId="0" fontId="15" fillId="0" borderId="11" xfId="31" applyFont="1" applyBorder="1" applyAlignment="1" applyProtection="1">
      <alignment horizontal="center" vertical="center"/>
      <protection hidden="1"/>
    </xf>
    <xf numFmtId="0" fontId="15" fillId="0" borderId="12" xfId="31" applyFont="1" applyBorder="1" applyAlignment="1" applyProtection="1">
      <alignment horizontal="center" vertical="center"/>
      <protection hidden="1"/>
    </xf>
    <xf numFmtId="0" fontId="15" fillId="0" borderId="13" xfId="31" applyFont="1" applyBorder="1" applyAlignment="1" applyProtection="1">
      <alignment horizontal="center" vertical="center"/>
      <protection hidden="1"/>
    </xf>
    <xf numFmtId="0" fontId="15" fillId="0" borderId="18" xfId="31" applyFont="1" applyBorder="1" applyAlignment="1" applyProtection="1">
      <alignment horizontal="center" vertical="center"/>
      <protection hidden="1"/>
    </xf>
    <xf numFmtId="0" fontId="15" fillId="0" borderId="46" xfId="31" applyFont="1" applyBorder="1" applyAlignment="1" applyProtection="1">
      <alignment horizontal="center" vertical="center"/>
      <protection hidden="1"/>
    </xf>
    <xf numFmtId="0" fontId="15" fillId="0" borderId="7" xfId="31" applyFont="1" applyBorder="1" applyAlignment="1" applyProtection="1">
      <alignment horizontal="center" vertical="center"/>
      <protection hidden="1"/>
    </xf>
    <xf numFmtId="0" fontId="15" fillId="0" borderId="0" xfId="31" applyFont="1" applyBorder="1" applyAlignment="1" applyProtection="1">
      <alignment horizontal="center" vertical="center"/>
      <protection hidden="1"/>
    </xf>
    <xf numFmtId="0" fontId="15" fillId="0" borderId="43" xfId="31" applyFont="1" applyBorder="1" applyAlignment="1" applyProtection="1">
      <alignment horizontal="center" vertical="center"/>
      <protection hidden="1"/>
    </xf>
    <xf numFmtId="0" fontId="15" fillId="0" borderId="44" xfId="31" applyFont="1" applyBorder="1" applyAlignment="1" applyProtection="1">
      <alignment horizontal="center" vertical="center"/>
      <protection hidden="1"/>
    </xf>
    <xf numFmtId="0" fontId="15" fillId="0" borderId="47" xfId="31" applyFont="1" applyBorder="1" applyAlignment="1" applyProtection="1">
      <alignment horizontal="center" vertical="center"/>
      <protection hidden="1"/>
    </xf>
    <xf numFmtId="0" fontId="15" fillId="0" borderId="48" xfId="31" applyFont="1" applyBorder="1" applyAlignment="1" applyProtection="1">
      <alignment horizontal="center" vertical="center"/>
      <protection hidden="1"/>
    </xf>
    <xf numFmtId="0" fontId="15" fillId="0" borderId="49" xfId="31" applyFont="1" applyBorder="1" applyAlignment="1" applyProtection="1">
      <alignment horizontal="center" vertical="center"/>
      <protection hidden="1"/>
    </xf>
    <xf numFmtId="0" fontId="15" fillId="0" borderId="0" xfId="31" applyFont="1" applyAlignment="1">
      <alignment horizontal="left" vertical="center" wrapText="1"/>
      <protection/>
    </xf>
    <xf numFmtId="0" fontId="15" fillId="0" borderId="48" xfId="31" applyFont="1" applyBorder="1" applyAlignment="1">
      <alignment horizontal="left" vertical="center" wrapText="1"/>
      <protection/>
    </xf>
    <xf numFmtId="3" fontId="14" fillId="0" borderId="46" xfId="31" applyNumberFormat="1" applyFont="1" applyBorder="1" applyAlignment="1" applyProtection="1">
      <alignment horizontal="left"/>
      <protection hidden="1"/>
    </xf>
    <xf numFmtId="4" fontId="15" fillId="0" borderId="44" xfId="33" applyNumberFormat="1" applyFont="1" applyBorder="1" applyAlignment="1" applyProtection="1">
      <alignment horizontal="right"/>
      <protection hidden="1"/>
    </xf>
    <xf numFmtId="4" fontId="15" fillId="0" borderId="49" xfId="33" applyNumberFormat="1" applyFont="1" applyBorder="1" applyAlignment="1" applyProtection="1">
      <alignment horizontal="right"/>
      <protection hidden="1"/>
    </xf>
    <xf numFmtId="4" fontId="15" fillId="0" borderId="17" xfId="33" applyNumberFormat="1" applyFont="1" applyBorder="1" applyAlignment="1" applyProtection="1">
      <alignment horizontal="right"/>
      <protection hidden="1"/>
    </xf>
    <xf numFmtId="4" fontId="15" fillId="0" borderId="51" xfId="33" applyNumberFormat="1" applyFont="1" applyBorder="1" applyAlignment="1" applyProtection="1">
      <alignment horizontal="right"/>
      <protection hidden="1"/>
    </xf>
    <xf numFmtId="4" fontId="15" fillId="0" borderId="9" xfId="33" applyNumberFormat="1" applyFont="1" applyBorder="1" applyAlignment="1" applyProtection="1">
      <alignment horizontal="right"/>
      <protection hidden="1"/>
    </xf>
    <xf numFmtId="4" fontId="15" fillId="0" borderId="50" xfId="33" applyNumberFormat="1" applyFont="1" applyBorder="1" applyAlignment="1" applyProtection="1">
      <alignment horizontal="right"/>
      <protection hidden="1"/>
    </xf>
    <xf numFmtId="4" fontId="14" fillId="0" borderId="0" xfId="33" applyNumberFormat="1" applyFont="1" applyBorder="1" applyProtection="1">
      <alignment/>
      <protection hidden="1"/>
    </xf>
    <xf numFmtId="4" fontId="14" fillId="0" borderId="48" xfId="33" applyNumberFormat="1" applyFont="1" applyBorder="1" applyProtection="1">
      <alignment/>
      <protection hidden="1"/>
    </xf>
    <xf numFmtId="4" fontId="14" fillId="0" borderId="0" xfId="33" applyNumberFormat="1" applyFont="1" applyBorder="1" applyAlignment="1" applyProtection="1" quotePrefix="1">
      <alignment horizontal="right"/>
      <protection hidden="1"/>
    </xf>
    <xf numFmtId="4" fontId="14" fillId="0" borderId="48" xfId="33" applyNumberFormat="1" applyFont="1" applyBorder="1" applyAlignment="1" applyProtection="1" quotePrefix="1">
      <alignment horizontal="right"/>
      <protection hidden="1"/>
    </xf>
    <xf numFmtId="4" fontId="14" fillId="0" borderId="0" xfId="33" applyNumberFormat="1" applyFont="1" applyBorder="1" applyAlignment="1" applyProtection="1">
      <alignment horizontal="right"/>
      <protection hidden="1"/>
    </xf>
    <xf numFmtId="4" fontId="14" fillId="0" borderId="48" xfId="33" applyNumberFormat="1" applyFont="1" applyBorder="1" applyAlignment="1" applyProtection="1">
      <alignment horizontal="right"/>
      <protection hidden="1"/>
    </xf>
    <xf numFmtId="4" fontId="15" fillId="0" borderId="1" xfId="33" applyNumberFormat="1" applyFont="1" applyBorder="1" applyAlignment="1" applyProtection="1">
      <alignment horizontal="right"/>
      <protection hidden="1"/>
    </xf>
    <xf numFmtId="4" fontId="15" fillId="0" borderId="43" xfId="33" applyNumberFormat="1" applyFont="1" applyBorder="1" applyAlignment="1" applyProtection="1">
      <alignment horizontal="right"/>
      <protection hidden="1"/>
    </xf>
    <xf numFmtId="4" fontId="15" fillId="0" borderId="45" xfId="33" applyNumberFormat="1" applyFont="1" applyBorder="1" applyAlignment="1" applyProtection="1">
      <alignment horizontal="right"/>
      <protection hidden="1"/>
    </xf>
    <xf numFmtId="3" fontId="14" fillId="0" borderId="46" xfId="33" applyNumberFormat="1" applyFont="1" applyBorder="1" applyAlignment="1" applyProtection="1">
      <alignment horizontal="left"/>
      <protection hidden="1"/>
    </xf>
    <xf numFmtId="3" fontId="14" fillId="0" borderId="47" xfId="33" applyNumberFormat="1" applyFont="1" applyBorder="1" applyAlignment="1" applyProtection="1">
      <alignment horizontal="left"/>
      <protection hidden="1"/>
    </xf>
    <xf numFmtId="4" fontId="15" fillId="0" borderId="1" xfId="28" applyNumberFormat="1" applyFont="1" applyBorder="1" applyProtection="1">
      <protection hidden="1"/>
    </xf>
    <xf numFmtId="4" fontId="15" fillId="0" borderId="51" xfId="28" applyNumberFormat="1" applyFont="1" applyBorder="1" applyProtection="1">
      <protection hidden="1"/>
    </xf>
    <xf numFmtId="4" fontId="14" fillId="0" borderId="9" xfId="33" applyNumberFormat="1" applyFont="1" applyBorder="1" applyProtection="1">
      <alignment/>
      <protection hidden="1"/>
    </xf>
    <xf numFmtId="4" fontId="14" fillId="0" borderId="50" xfId="33" applyNumberFormat="1" applyFont="1" applyBorder="1" applyProtection="1">
      <alignment/>
      <protection hidden="1"/>
    </xf>
    <xf numFmtId="4" fontId="14" fillId="0" borderId="9" xfId="33" applyNumberFormat="1" applyFont="1" applyBorder="1" applyAlignment="1" applyProtection="1" quotePrefix="1">
      <alignment horizontal="right"/>
      <protection hidden="1"/>
    </xf>
    <xf numFmtId="4" fontId="14" fillId="0" borderId="50" xfId="33" applyNumberFormat="1" applyFont="1" applyBorder="1" applyAlignment="1" applyProtection="1" quotePrefix="1">
      <alignment horizontal="right"/>
      <protection hidden="1"/>
    </xf>
    <xf numFmtId="4" fontId="14" fillId="0" borderId="2" xfId="33" applyNumberFormat="1" applyFont="1" applyBorder="1" applyAlignment="1" applyProtection="1">
      <alignment horizontal="right"/>
      <protection hidden="1"/>
    </xf>
    <xf numFmtId="4" fontId="15" fillId="0" borderId="4" xfId="33" applyNumberFormat="1" applyFont="1" applyBorder="1" applyAlignment="1" applyProtection="1">
      <alignment horizontal="right"/>
      <protection hidden="1"/>
    </xf>
    <xf numFmtId="4" fontId="15" fillId="0" borderId="10" xfId="33" applyNumberFormat="1" applyFont="1" applyBorder="1" applyAlignment="1" applyProtection="1">
      <alignment horizontal="right"/>
      <protection hidden="1"/>
    </xf>
    <xf numFmtId="4" fontId="15" fillId="0" borderId="2" xfId="33" applyNumberFormat="1" applyFont="1" applyBorder="1" applyAlignment="1" applyProtection="1">
      <alignment horizontal="right"/>
      <protection hidden="1"/>
    </xf>
    <xf numFmtId="4" fontId="14" fillId="0" borderId="7" xfId="33" applyNumberFormat="1" applyFont="1" applyBorder="1" applyProtection="1">
      <alignment/>
      <protection hidden="1"/>
    </xf>
    <xf numFmtId="4" fontId="14" fillId="0" borderId="3" xfId="33" applyNumberFormat="1" applyFont="1" applyBorder="1" applyProtection="1">
      <alignment/>
      <protection hidden="1"/>
    </xf>
    <xf numFmtId="4" fontId="14" fillId="0" borderId="7" xfId="33" applyNumberFormat="1" applyFont="1" applyBorder="1" applyAlignment="1" applyProtection="1" quotePrefix="1">
      <alignment horizontal="right"/>
      <protection hidden="1"/>
    </xf>
    <xf numFmtId="4" fontId="14" fillId="0" borderId="3" xfId="33" applyNumberFormat="1" applyFont="1" applyBorder="1" applyAlignment="1" applyProtection="1" quotePrefix="1">
      <alignment horizontal="right"/>
      <protection hidden="1"/>
    </xf>
    <xf numFmtId="4" fontId="14" fillId="0" borderId="7" xfId="33" applyNumberFormat="1" applyFont="1" applyBorder="1" applyAlignment="1" applyProtection="1">
      <alignment horizontal="right"/>
      <protection hidden="1"/>
    </xf>
    <xf numFmtId="4" fontId="14" fillId="0" borderId="3" xfId="33" applyNumberFormat="1" applyFont="1" applyBorder="1" applyAlignment="1" applyProtection="1">
      <alignment horizontal="right"/>
      <protection hidden="1"/>
    </xf>
    <xf numFmtId="4" fontId="14" fillId="0" borderId="10" xfId="33" applyNumberFormat="1" applyFont="1" applyBorder="1" applyAlignment="1" applyProtection="1" quotePrefix="1">
      <alignment horizontal="right"/>
      <protection hidden="1"/>
    </xf>
    <xf numFmtId="4" fontId="14" fillId="0" borderId="2" xfId="33" applyNumberFormat="1" applyFont="1" applyBorder="1" applyAlignment="1" applyProtection="1" quotePrefix="1">
      <alignment horizontal="right"/>
      <protection hidden="1"/>
    </xf>
    <xf numFmtId="0" fontId="15" fillId="0" borderId="0" xfId="33" applyFont="1" applyAlignment="1" applyProtection="1">
      <alignment horizontal="left" vertical="center" wrapText="1"/>
      <protection hidden="1"/>
    </xf>
    <xf numFmtId="0" fontId="15" fillId="0" borderId="48" xfId="33" applyFont="1" applyBorder="1" applyAlignment="1" applyProtection="1">
      <alignment horizontal="left" vertical="center" wrapText="1"/>
      <protection hidden="1"/>
    </xf>
    <xf numFmtId="0" fontId="14" fillId="0" borderId="0" xfId="33" applyFont="1" applyAlignment="1" applyProtection="1">
      <alignment horizontal="left" vertical="center" wrapText="1"/>
      <protection hidden="1"/>
    </xf>
    <xf numFmtId="0" fontId="14" fillId="0" borderId="48" xfId="33" applyFont="1" applyBorder="1" applyAlignment="1" applyProtection="1">
      <alignment horizontal="left" vertical="center" wrapText="1"/>
      <protection hidden="1"/>
    </xf>
    <xf numFmtId="168" fontId="15" fillId="0" borderId="11" xfId="33" applyNumberFormat="1" applyFont="1" applyBorder="1" applyAlignment="1" applyProtection="1">
      <alignment horizontal="center" vertical="center"/>
      <protection hidden="1"/>
    </xf>
    <xf numFmtId="168" fontId="15" fillId="0" borderId="12" xfId="33" applyNumberFormat="1" applyFont="1" applyBorder="1" applyAlignment="1" applyProtection="1">
      <alignment horizontal="center" vertical="center"/>
      <protection hidden="1"/>
    </xf>
    <xf numFmtId="0" fontId="15" fillId="0" borderId="18" xfId="33" applyFont="1" applyBorder="1" applyAlignment="1" applyProtection="1">
      <alignment horizontal="center" vertical="center"/>
      <protection hidden="1"/>
    </xf>
    <xf numFmtId="0" fontId="15" fillId="0" borderId="19" xfId="33" applyFont="1" applyBorder="1" applyAlignment="1" applyProtection="1">
      <alignment horizontal="center" vertical="center"/>
      <protection hidden="1"/>
    </xf>
    <xf numFmtId="0" fontId="15" fillId="0" borderId="7" xfId="33" applyFont="1" applyBorder="1" applyAlignment="1" applyProtection="1">
      <alignment horizontal="center" vertical="center"/>
      <protection hidden="1"/>
    </xf>
    <xf numFmtId="0" fontId="15" fillId="0" borderId="3" xfId="33" applyFont="1" applyBorder="1" applyAlignment="1" applyProtection="1">
      <alignment horizontal="center" vertical="center"/>
      <protection hidden="1"/>
    </xf>
    <xf numFmtId="0" fontId="15" fillId="0" borderId="43" xfId="33" applyFont="1" applyBorder="1" applyAlignment="1" applyProtection="1">
      <alignment horizontal="center" vertical="center"/>
      <protection hidden="1"/>
    </xf>
    <xf numFmtId="0" fontId="15" fillId="0" borderId="45" xfId="33" applyFont="1" applyBorder="1" applyAlignment="1" applyProtection="1">
      <alignment horizontal="center" vertical="center"/>
      <protection hidden="1"/>
    </xf>
    <xf numFmtId="0" fontId="15" fillId="0" borderId="46" xfId="33" applyFont="1" applyBorder="1" applyAlignment="1" applyProtection="1">
      <alignment horizontal="center" vertical="center"/>
      <protection hidden="1"/>
    </xf>
    <xf numFmtId="0" fontId="15" fillId="0" borderId="47" xfId="33" applyFont="1" applyBorder="1" applyAlignment="1" applyProtection="1">
      <alignment horizontal="center" vertical="center"/>
      <protection hidden="1"/>
    </xf>
    <xf numFmtId="0" fontId="15" fillId="0" borderId="0" xfId="33" applyFont="1" applyBorder="1" applyAlignment="1" applyProtection="1">
      <alignment horizontal="center" vertical="center"/>
      <protection hidden="1"/>
    </xf>
    <xf numFmtId="0" fontId="15" fillId="0" borderId="48" xfId="33" applyFont="1" applyBorder="1" applyAlignment="1" applyProtection="1">
      <alignment horizontal="center" vertical="center"/>
      <protection hidden="1"/>
    </xf>
    <xf numFmtId="0" fontId="15" fillId="0" borderId="44" xfId="33" applyFont="1" applyBorder="1" applyAlignment="1" applyProtection="1">
      <alignment horizontal="center" vertical="center"/>
      <protection hidden="1"/>
    </xf>
    <xf numFmtId="0" fontId="15" fillId="0" borderId="49" xfId="33" applyFont="1" applyBorder="1" applyAlignment="1" applyProtection="1">
      <alignment horizontal="center" vertical="center"/>
      <protection hidden="1"/>
    </xf>
    <xf numFmtId="3" fontId="14" fillId="0" borderId="18" xfId="33" applyNumberFormat="1" applyFont="1" applyBorder="1" applyAlignment="1" applyProtection="1">
      <alignment horizontal="left"/>
      <protection hidden="1"/>
    </xf>
    <xf numFmtId="3" fontId="14" fillId="0" borderId="19" xfId="33" applyNumberFormat="1" applyFont="1" applyBorder="1" applyAlignment="1" applyProtection="1">
      <alignment horizontal="left"/>
      <protection hidden="1"/>
    </xf>
    <xf numFmtId="4" fontId="15" fillId="0" borderId="17" xfId="28" applyNumberFormat="1" applyFont="1" applyBorder="1" applyProtection="1">
      <protection hidden="1"/>
    </xf>
    <xf numFmtId="4" fontId="15" fillId="0" borderId="4" xfId="28" applyNumberFormat="1" applyFont="1" applyBorder="1" applyProtection="1">
      <protection hidden="1"/>
    </xf>
    <xf numFmtId="4" fontId="14" fillId="0" borderId="10" xfId="33" applyNumberFormat="1" applyFont="1" applyBorder="1" applyProtection="1">
      <alignment/>
      <protection hidden="1"/>
    </xf>
    <xf numFmtId="4" fontId="14" fillId="0" borderId="2" xfId="33" applyNumberFormat="1" applyFont="1" applyBorder="1" applyProtection="1">
      <alignment/>
      <protection hidden="1"/>
    </xf>
    <xf numFmtId="0" fontId="14" fillId="24" borderId="7" xfId="0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14" fillId="24" borderId="3" xfId="0" applyFont="1" applyFill="1" applyBorder="1" applyAlignment="1">
      <alignment vertical="center"/>
    </xf>
    <xf numFmtId="0" fontId="14" fillId="24" borderId="7" xfId="0" applyFont="1" applyFill="1" applyBorder="1"/>
    <xf numFmtId="0" fontId="14" fillId="24" borderId="0" xfId="0" applyFont="1" applyFill="1" applyBorder="1"/>
    <xf numFmtId="0" fontId="14" fillId="24" borderId="3" xfId="0" applyFont="1" applyFill="1" applyBorder="1"/>
    <xf numFmtId="0" fontId="14" fillId="24" borderId="17" xfId="0" applyFont="1" applyFill="1" applyBorder="1"/>
    <xf numFmtId="0" fontId="14" fillId="24" borderId="1" xfId="0" applyFont="1" applyFill="1" applyBorder="1"/>
    <xf numFmtId="0" fontId="14" fillId="24" borderId="4" xfId="0" applyFont="1" applyFill="1" applyBorder="1"/>
    <xf numFmtId="0" fontId="16" fillId="24" borderId="7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16" fillId="24" borderId="3" xfId="0" applyFont="1" applyFill="1" applyBorder="1" applyAlignment="1">
      <alignment vertical="center"/>
    </xf>
    <xf numFmtId="0" fontId="19" fillId="24" borderId="7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3" xfId="0" applyFont="1" applyFill="1" applyBorder="1" applyAlignment="1">
      <alignment vertical="center"/>
    </xf>
    <xf numFmtId="0" fontId="14" fillId="24" borderId="7" xfId="0" applyFont="1" applyFill="1" applyBorder="1" applyAlignment="1">
      <alignment vertical="center" wrapText="1"/>
    </xf>
    <xf numFmtId="0" fontId="14" fillId="24" borderId="0" xfId="0" applyFont="1" applyFill="1" applyBorder="1" applyAlignment="1">
      <alignment vertical="center" wrapText="1"/>
    </xf>
    <xf numFmtId="0" fontId="14" fillId="24" borderId="3" xfId="0" applyFont="1" applyFill="1" applyBorder="1" applyAlignment="1">
      <alignment vertical="center" wrapText="1"/>
    </xf>
    <xf numFmtId="0" fontId="17" fillId="24" borderId="7" xfId="0" applyFont="1" applyFill="1" applyBorder="1" applyAlignment="1">
      <alignment vertical="center"/>
    </xf>
    <xf numFmtId="0" fontId="17" fillId="24" borderId="0" xfId="0" applyFont="1" applyFill="1" applyBorder="1" applyAlignment="1">
      <alignment vertical="center"/>
    </xf>
    <xf numFmtId="0" fontId="17" fillId="24" borderId="3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9" xfId="0" applyFont="1" applyFill="1" applyBorder="1" applyAlignment="1">
      <alignment vertical="center"/>
    </xf>
    <xf numFmtId="0" fontId="14" fillId="24" borderId="2" xfId="0" applyFont="1" applyFill="1" applyBorder="1" applyAlignment="1">
      <alignment vertic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49" fontId="35" fillId="0" borderId="0" xfId="37" applyNumberFormat="1" applyBorder="1" applyAlignment="1">
      <alignment horizontal="left" vertic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Euro 2" xfId="21"/>
    <cellStyle name="Euro 2 2" xfId="22"/>
    <cellStyle name="Euro 3" xfId="23"/>
    <cellStyle name="Milliers" xfId="24"/>
    <cellStyle name="Milliers 2" xfId="25"/>
    <cellStyle name="Milliers 2 2" xfId="26"/>
    <cellStyle name="Milliers 3" xfId="27"/>
    <cellStyle name="Milliers_PRODUITS" xfId="28"/>
    <cellStyle name="Normal 2" xfId="29"/>
    <cellStyle name="Normal_ACTIF_1" xfId="30"/>
    <cellStyle name="Normal_CHARGES" xfId="31"/>
    <cellStyle name="Normal_PASSIF" xfId="32"/>
    <cellStyle name="Normal_PRODUITS" xfId="33"/>
    <cellStyle name="Pourcentage 2" xfId="34"/>
    <cellStyle name="Pourcentage 2 2" xfId="35"/>
    <cellStyle name="Pourcentage 3" xfId="36"/>
    <cellStyle name="Lien hypertexte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Résultat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de l'exercice propre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10725"/>
          <c:w val="0.702"/>
          <c:h val="0.79175"/>
        </c:manualLayout>
      </c:layout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0"/>
        <c:axId val="43728004"/>
        <c:axId val="58007717"/>
      </c:barChart>
      <c:catAx>
        <c:axId val="43728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8007717"/>
        <c:crosses val="autoZero"/>
        <c:auto val="1"/>
        <c:lblOffset val="100"/>
        <c:noMultiLvlLbl val="0"/>
      </c:catAx>
      <c:valAx>
        <c:axId val="58007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372800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"/>
          <c:y val="0.9585"/>
          <c:w val="0.28725"/>
          <c:h val="0.038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Résultat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global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10725"/>
          <c:w val="0.70175"/>
          <c:h val="0.79775"/>
        </c:manualLayout>
      </c:layout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0"/>
        <c:axId val="52307406"/>
        <c:axId val="1004607"/>
      </c:barChart>
      <c:catAx>
        <c:axId val="523074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004607"/>
        <c:crosses val="autoZero"/>
        <c:auto val="1"/>
        <c:lblOffset val="100"/>
        <c:noMultiLvlLbl val="0"/>
      </c:catAx>
      <c:valAx>
        <c:axId val="1004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230740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75"/>
          <c:y val="0.96175"/>
          <c:w val="0.28725"/>
          <c:h val="0.035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Evolution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des recettes et des dépenses ordinaires (exercice propre)</a:t>
            </a:r>
          </a:p>
        </c:rich>
      </c:tx>
      <c:layout>
        <c:manualLayout>
          <c:xMode val="edge"/>
          <c:yMode val="edge"/>
          <c:x val="0.16825"/>
          <c:y val="0.029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075"/>
          <c:y val="0.17375"/>
          <c:w val="0.88475"/>
          <c:h val="0.6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</c:ser>
        <c:axId val="9041464"/>
        <c:axId val="14264313"/>
      </c:barChart>
      <c:catAx>
        <c:axId val="9041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4264313"/>
        <c:crosses val="autoZero"/>
        <c:auto val="1"/>
        <c:lblOffset val="100"/>
        <c:noMultiLvlLbl val="0"/>
      </c:catAx>
      <c:valAx>
        <c:axId val="1426431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904146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3625"/>
          <c:y val="0.922"/>
          <c:w val="0.93375"/>
          <c:h val="0.0592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Evolution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des recettes et des dépenses extraordinaires (exercice propre)</a:t>
            </a:r>
          </a:p>
        </c:rich>
      </c:tx>
      <c:layout>
        <c:manualLayout>
          <c:xMode val="edge"/>
          <c:yMode val="edge"/>
          <c:x val="0.16825"/>
          <c:y val="0.036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075"/>
          <c:y val="0.181"/>
          <c:w val="0.88475"/>
          <c:h val="0.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</c:ser>
        <c:axId val="61269954"/>
        <c:axId val="14558675"/>
      </c:barChart>
      <c:catAx>
        <c:axId val="61269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4558675"/>
        <c:crosses val="autoZero"/>
        <c:auto val="1"/>
        <c:lblOffset val="100"/>
        <c:noMultiLvlLbl val="0"/>
      </c:catAx>
      <c:valAx>
        <c:axId val="1455867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126995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3625"/>
          <c:y val="0.9235"/>
          <c:w val="0.93375"/>
          <c:h val="0.058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 textlink="">
      <xdr:nvSpPr>
        <xdr:cNvPr id="6145" name="Text Box 1"/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190500</xdr:rowOff>
    </xdr:from>
    <xdr:to>
      <xdr:col>12</xdr:col>
      <xdr:colOff>142875</xdr:colOff>
      <xdr:row>32</xdr:row>
      <xdr:rowOff>171450</xdr:rowOff>
    </xdr:to>
    <xdr:graphicFrame macro="">
      <xdr:nvGraphicFramePr>
        <xdr:cNvPr id="6793690" name="Graphique 2"/>
        <xdr:cNvGraphicFramePr/>
      </xdr:nvGraphicFramePr>
      <xdr:xfrm>
        <a:off x="47625" y="2847975"/>
        <a:ext cx="44100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190500</xdr:rowOff>
    </xdr:from>
    <xdr:to>
      <xdr:col>23</xdr:col>
      <xdr:colOff>561975</xdr:colOff>
      <xdr:row>32</xdr:row>
      <xdr:rowOff>171450</xdr:rowOff>
    </xdr:to>
    <xdr:graphicFrame macro="">
      <xdr:nvGraphicFramePr>
        <xdr:cNvPr id="6793691" name="Graphique 7"/>
        <xdr:cNvGraphicFramePr/>
      </xdr:nvGraphicFramePr>
      <xdr:xfrm>
        <a:off x="4667250" y="2847975"/>
        <a:ext cx="44100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urent.maniscalco@fleurus.be" TargetMode="External" /><Relationship Id="rId2" Type="http://schemas.openxmlformats.org/officeDocument/2006/relationships/hyperlink" Target="mailto:anne-cecile.carton@fleurus.be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9" ht="12.75">
      <c r="A1" s="270" t="str">
        <f>Coordonnées!A1</f>
        <v>Synthèse des Comptes</v>
      </c>
      <c r="B1" s="271"/>
      <c r="C1" s="267" t="str">
        <f>Coordonnées!D1</f>
        <v>Administration communale de</v>
      </c>
      <c r="D1" s="271" t="str">
        <f>Coordonnées!J1</f>
        <v>AC FLEURUS</v>
      </c>
      <c r="E1" s="271"/>
      <c r="F1" s="271"/>
      <c r="G1" s="267" t="str">
        <f>Coordonnées!P1</f>
        <v>Code INS</v>
      </c>
      <c r="H1" s="402"/>
      <c r="I1" s="201">
        <f>Coordonnées!R1</f>
        <v>52021</v>
      </c>
    </row>
    <row r="2" spans="1:9" ht="12.75">
      <c r="A2" s="272"/>
      <c r="B2" s="273"/>
      <c r="C2" s="268"/>
      <c r="D2" s="273"/>
      <c r="E2" s="273"/>
      <c r="F2" s="273"/>
      <c r="G2" s="268" t="str">
        <f>Coordonnées!P2</f>
        <v>Exercice:</v>
      </c>
      <c r="H2" s="403"/>
      <c r="I2" s="202">
        <f>Coordonnées!R2</f>
        <v>2021</v>
      </c>
    </row>
    <row r="3" spans="1:9" ht="12.75">
      <c r="A3" s="398" t="str">
        <f>Coordonnées!A3</f>
        <v>Modèle officiel généré par l'application eComptes © SPW Intérieur et Action Sociale</v>
      </c>
      <c r="B3" s="398"/>
      <c r="C3" s="398"/>
      <c r="D3" s="398"/>
      <c r="E3" s="398"/>
      <c r="F3" s="200"/>
      <c r="G3" s="404" t="str">
        <f>Coordonnées!P3</f>
        <v>Version:</v>
      </c>
      <c r="H3" s="405"/>
      <c r="I3" s="191">
        <f>Coordonnées!R3</f>
        <v>1</v>
      </c>
    </row>
    <row r="4" spans="1:5" ht="12.75">
      <c r="A4" s="44"/>
      <c r="B4" s="44"/>
      <c r="C4" s="38"/>
      <c r="D4" s="44"/>
      <c r="E4" s="44"/>
    </row>
    <row r="5" spans="1:10" ht="13.8" thickBot="1">
      <c r="A5" s="144"/>
      <c r="B5" s="145"/>
      <c r="C5" s="146"/>
      <c r="D5" s="146"/>
      <c r="E5" s="424"/>
      <c r="F5" s="424"/>
      <c r="G5" s="186"/>
      <c r="H5" s="186"/>
      <c r="I5" s="147"/>
      <c r="J5" s="13"/>
    </row>
    <row r="6" spans="1:10" ht="12.75">
      <c r="A6" s="148" t="s">
        <v>40</v>
      </c>
      <c r="B6" s="149"/>
      <c r="C6" s="149"/>
      <c r="D6" s="149"/>
      <c r="E6" s="399" t="s">
        <v>42</v>
      </c>
      <c r="F6" s="412">
        <f>I2</f>
        <v>2021</v>
      </c>
      <c r="G6" s="413"/>
      <c r="H6" s="406">
        <f>F6-1</f>
        <v>2020</v>
      </c>
      <c r="I6" s="407"/>
      <c r="J6" s="13"/>
    </row>
    <row r="7" spans="1:10" ht="10.2" customHeight="1">
      <c r="A7" s="75"/>
      <c r="B7" s="149"/>
      <c r="C7" s="75"/>
      <c r="D7" s="149"/>
      <c r="E7" s="400"/>
      <c r="F7" s="414"/>
      <c r="G7" s="415"/>
      <c r="H7" s="408"/>
      <c r="I7" s="409"/>
      <c r="J7" s="13"/>
    </row>
    <row r="8" spans="1:10" ht="13.2" customHeight="1" thickBot="1">
      <c r="A8" s="150"/>
      <c r="B8" s="149"/>
      <c r="C8" s="151" t="s">
        <v>41</v>
      </c>
      <c r="D8" s="149"/>
      <c r="E8" s="401"/>
      <c r="F8" s="416"/>
      <c r="G8" s="417"/>
      <c r="H8" s="410"/>
      <c r="I8" s="411"/>
      <c r="J8" s="13"/>
    </row>
    <row r="9" spans="1:10" ht="10.2" customHeight="1">
      <c r="A9" s="152"/>
      <c r="B9" s="153"/>
      <c r="C9" s="154"/>
      <c r="D9" s="154"/>
      <c r="E9" s="155"/>
      <c r="F9" s="187"/>
      <c r="G9" s="189"/>
      <c r="H9" s="443"/>
      <c r="I9" s="444"/>
      <c r="J9" s="13"/>
    </row>
    <row r="10" spans="1:10" ht="12.75">
      <c r="A10" s="149" t="s">
        <v>43</v>
      </c>
      <c r="B10" s="149"/>
      <c r="C10" s="149"/>
      <c r="D10" s="149"/>
      <c r="E10" s="156" t="s">
        <v>44</v>
      </c>
      <c r="F10" s="422">
        <f>F12+F14+F29+F35+F39</f>
        <v>78098942.74</v>
      </c>
      <c r="G10" s="423"/>
      <c r="H10" s="422">
        <f>H12+H14+H29+H35+H39</f>
        <v>73606746.61</v>
      </c>
      <c r="I10" s="439"/>
      <c r="J10" s="13"/>
    </row>
    <row r="11" spans="1:10" ht="8.4" customHeight="1">
      <c r="A11" s="149"/>
      <c r="B11" s="149"/>
      <c r="C11" s="149"/>
      <c r="D11" s="149"/>
      <c r="E11" s="156"/>
      <c r="F11" s="188"/>
      <c r="G11" s="190"/>
      <c r="H11" s="433"/>
      <c r="I11" s="445"/>
      <c r="J11" s="13"/>
    </row>
    <row r="12" spans="1:10" ht="12.75">
      <c r="A12" s="157" t="s">
        <v>45</v>
      </c>
      <c r="B12" s="158" t="s">
        <v>46</v>
      </c>
      <c r="C12" s="153"/>
      <c r="D12" s="153"/>
      <c r="E12" s="156">
        <v>21</v>
      </c>
      <c r="F12" s="420">
        <v>422061.62</v>
      </c>
      <c r="G12" s="421"/>
      <c r="H12" s="420">
        <v>423158.67</v>
      </c>
      <c r="I12" s="425"/>
      <c r="J12" s="13"/>
    </row>
    <row r="13" spans="1:10" ht="10.35" customHeight="1">
      <c r="A13" s="157"/>
      <c r="B13" s="158"/>
      <c r="C13" s="153"/>
      <c r="D13" s="153"/>
      <c r="E13" s="156"/>
      <c r="F13" s="420"/>
      <c r="G13" s="421"/>
      <c r="H13" s="420"/>
      <c r="I13" s="425"/>
      <c r="J13" s="13"/>
    </row>
    <row r="14" spans="1:10" ht="12.75">
      <c r="A14" s="157" t="s">
        <v>47</v>
      </c>
      <c r="B14" s="158" t="s">
        <v>48</v>
      </c>
      <c r="C14" s="153"/>
      <c r="D14" s="153"/>
      <c r="E14" s="156" t="s">
        <v>49</v>
      </c>
      <c r="F14" s="422">
        <f>SUM(F16:F27)</f>
        <v>64856188.81999999</v>
      </c>
      <c r="G14" s="423"/>
      <c r="H14" s="422">
        <f>SUM(H16:H27)</f>
        <v>59523185.02</v>
      </c>
      <c r="I14" s="439"/>
      <c r="J14" s="13"/>
    </row>
    <row r="15" spans="1:10" ht="12.75">
      <c r="A15" s="159"/>
      <c r="B15" s="160" t="s">
        <v>50</v>
      </c>
      <c r="C15" s="161"/>
      <c r="D15" s="161"/>
      <c r="E15" s="156"/>
      <c r="F15" s="418"/>
      <c r="G15" s="419"/>
      <c r="H15" s="418"/>
      <c r="I15" s="431"/>
      <c r="J15" s="13"/>
    </row>
    <row r="16" spans="1:10" ht="12.75">
      <c r="A16" s="159"/>
      <c r="B16" s="159" t="s">
        <v>51</v>
      </c>
      <c r="C16" s="162" t="s">
        <v>52</v>
      </c>
      <c r="D16" s="154"/>
      <c r="E16" s="156">
        <v>220</v>
      </c>
      <c r="F16" s="420">
        <v>6512919.35</v>
      </c>
      <c r="G16" s="421"/>
      <c r="H16" s="420">
        <v>6006275.16</v>
      </c>
      <c r="I16" s="425"/>
      <c r="J16" s="13"/>
    </row>
    <row r="17" spans="1:10" ht="12.75">
      <c r="A17" s="159"/>
      <c r="B17" s="159" t="s">
        <v>53</v>
      </c>
      <c r="C17" s="154" t="s">
        <v>54</v>
      </c>
      <c r="D17" s="154"/>
      <c r="E17" s="156">
        <v>221</v>
      </c>
      <c r="F17" s="420">
        <v>13793907.61</v>
      </c>
      <c r="G17" s="421"/>
      <c r="H17" s="420">
        <v>13365774.69</v>
      </c>
      <c r="I17" s="425"/>
      <c r="J17" s="13"/>
    </row>
    <row r="18" spans="1:10" ht="12.75">
      <c r="A18" s="159"/>
      <c r="B18" s="159" t="s">
        <v>55</v>
      </c>
      <c r="C18" s="154" t="s">
        <v>56</v>
      </c>
      <c r="D18" s="154"/>
      <c r="E18" s="156">
        <v>223</v>
      </c>
      <c r="F18" s="420">
        <v>34978503.32</v>
      </c>
      <c r="G18" s="421"/>
      <c r="H18" s="420">
        <v>33568256.73</v>
      </c>
      <c r="I18" s="425"/>
      <c r="J18" s="13"/>
    </row>
    <row r="19" spans="1:10" ht="12.75">
      <c r="A19" s="159"/>
      <c r="B19" s="159" t="s">
        <v>57</v>
      </c>
      <c r="C19" s="154" t="s">
        <v>58</v>
      </c>
      <c r="D19" s="154"/>
      <c r="E19" s="156">
        <v>224</v>
      </c>
      <c r="F19" s="420">
        <v>20253.91</v>
      </c>
      <c r="G19" s="421"/>
      <c r="H19" s="420">
        <v>24953.88</v>
      </c>
      <c r="I19" s="425"/>
      <c r="J19" s="13"/>
    </row>
    <row r="20" spans="1:10" ht="12.75">
      <c r="A20" s="159"/>
      <c r="B20" s="159" t="s">
        <v>59</v>
      </c>
      <c r="C20" s="154" t="s">
        <v>288</v>
      </c>
      <c r="D20" s="154"/>
      <c r="E20" s="156">
        <v>226</v>
      </c>
      <c r="F20" s="420">
        <v>113142.62</v>
      </c>
      <c r="G20" s="421"/>
      <c r="H20" s="420">
        <v>126472.6</v>
      </c>
      <c r="I20" s="425"/>
      <c r="J20" s="13"/>
    </row>
    <row r="21" spans="1:10" ht="12.75">
      <c r="A21" s="159"/>
      <c r="B21" s="163" t="s">
        <v>60</v>
      </c>
      <c r="C21" s="153"/>
      <c r="D21" s="153"/>
      <c r="E21" s="156"/>
      <c r="F21" s="420"/>
      <c r="G21" s="421"/>
      <c r="H21" s="420"/>
      <c r="I21" s="425"/>
      <c r="J21" s="13"/>
    </row>
    <row r="22" spans="1:10" ht="23.4" customHeight="1">
      <c r="A22" s="159"/>
      <c r="B22" s="164" t="s">
        <v>61</v>
      </c>
      <c r="C22" s="396" t="s">
        <v>287</v>
      </c>
      <c r="D22" s="397"/>
      <c r="E22" s="165" t="s">
        <v>62</v>
      </c>
      <c r="F22" s="426">
        <v>1379858.89</v>
      </c>
      <c r="G22" s="428"/>
      <c r="H22" s="426">
        <v>1579725.33</v>
      </c>
      <c r="I22" s="427"/>
      <c r="J22" s="13"/>
    </row>
    <row r="23" spans="1:10" ht="12.75">
      <c r="A23" s="159"/>
      <c r="B23" s="159" t="s">
        <v>63</v>
      </c>
      <c r="C23" s="154" t="s">
        <v>64</v>
      </c>
      <c r="D23" s="154"/>
      <c r="E23" s="156">
        <v>234</v>
      </c>
      <c r="F23" s="420">
        <v>86070.89</v>
      </c>
      <c r="G23" s="421"/>
      <c r="H23" s="420">
        <v>70320.89</v>
      </c>
      <c r="I23" s="425"/>
      <c r="J23" s="13"/>
    </row>
    <row r="24" spans="1:10" ht="12.75">
      <c r="A24" s="159"/>
      <c r="B24" s="163" t="s">
        <v>65</v>
      </c>
      <c r="C24" s="153"/>
      <c r="D24" s="153"/>
      <c r="E24" s="156"/>
      <c r="F24" s="420"/>
      <c r="G24" s="421"/>
      <c r="H24" s="420"/>
      <c r="I24" s="425"/>
      <c r="J24" s="13"/>
    </row>
    <row r="25" spans="1:10" ht="12.75">
      <c r="A25" s="159"/>
      <c r="B25" s="159" t="s">
        <v>66</v>
      </c>
      <c r="C25" s="154" t="s">
        <v>67</v>
      </c>
      <c r="D25" s="154"/>
      <c r="E25" s="156">
        <v>24</v>
      </c>
      <c r="F25" s="420">
        <v>7971532.23</v>
      </c>
      <c r="G25" s="421"/>
      <c r="H25" s="420">
        <v>4781405.74</v>
      </c>
      <c r="I25" s="425"/>
      <c r="J25" s="13"/>
    </row>
    <row r="26" spans="1:10" ht="12.75">
      <c r="A26" s="159"/>
      <c r="B26" s="159" t="s">
        <v>68</v>
      </c>
      <c r="C26" s="154" t="s">
        <v>69</v>
      </c>
      <c r="D26" s="154"/>
      <c r="E26" s="156">
        <v>261</v>
      </c>
      <c r="F26" s="420">
        <v>0</v>
      </c>
      <c r="G26" s="421"/>
      <c r="H26" s="420">
        <v>0</v>
      </c>
      <c r="I26" s="425"/>
      <c r="J26" s="13"/>
    </row>
    <row r="27" spans="1:10" ht="12.75">
      <c r="A27" s="159"/>
      <c r="B27" s="159" t="s">
        <v>70</v>
      </c>
      <c r="C27" s="154" t="s">
        <v>71</v>
      </c>
      <c r="D27" s="154"/>
      <c r="E27" s="166" t="s">
        <v>72</v>
      </c>
      <c r="F27" s="420">
        <v>0</v>
      </c>
      <c r="G27" s="421"/>
      <c r="H27" s="420">
        <v>0</v>
      </c>
      <c r="I27" s="425"/>
      <c r="J27" s="13"/>
    </row>
    <row r="28" spans="1:10" ht="10.2" customHeight="1">
      <c r="A28" s="159"/>
      <c r="B28" s="159"/>
      <c r="C28" s="154"/>
      <c r="D28" s="154"/>
      <c r="E28" s="166"/>
      <c r="F28" s="420"/>
      <c r="G28" s="421"/>
      <c r="H28" s="420"/>
      <c r="I28" s="425"/>
      <c r="J28" s="13"/>
    </row>
    <row r="29" spans="1:10" ht="12.75">
      <c r="A29" s="157" t="s">
        <v>73</v>
      </c>
      <c r="B29" s="158" t="s">
        <v>74</v>
      </c>
      <c r="C29" s="153"/>
      <c r="D29" s="153"/>
      <c r="E29" s="156">
        <v>25</v>
      </c>
      <c r="F29" s="422">
        <f>SUM(F30:F33)</f>
        <v>37505.59</v>
      </c>
      <c r="G29" s="423"/>
      <c r="H29" s="422">
        <f>SUM(H30:H33)</f>
        <v>54216.01</v>
      </c>
      <c r="I29" s="439"/>
      <c r="J29" s="13"/>
    </row>
    <row r="30" spans="1:10" ht="12.75">
      <c r="A30" s="159"/>
      <c r="B30" s="159" t="s">
        <v>51</v>
      </c>
      <c r="C30" s="154" t="s">
        <v>75</v>
      </c>
      <c r="D30" s="154"/>
      <c r="E30" s="156">
        <v>251</v>
      </c>
      <c r="F30" s="418">
        <v>36405.59</v>
      </c>
      <c r="G30" s="419"/>
      <c r="H30" s="418">
        <v>52016.01</v>
      </c>
      <c r="I30" s="431"/>
      <c r="J30" s="13"/>
    </row>
    <row r="31" spans="1:10" ht="12.75">
      <c r="A31" s="159"/>
      <c r="B31" s="159" t="s">
        <v>53</v>
      </c>
      <c r="C31" s="154" t="s">
        <v>76</v>
      </c>
      <c r="D31" s="154"/>
      <c r="E31" s="156">
        <v>252</v>
      </c>
      <c r="F31" s="420">
        <v>1100</v>
      </c>
      <c r="G31" s="421"/>
      <c r="H31" s="420">
        <v>2200</v>
      </c>
      <c r="I31" s="425"/>
      <c r="J31" s="13"/>
    </row>
    <row r="32" spans="1:10" ht="12.75">
      <c r="A32" s="159"/>
      <c r="B32" s="159" t="s">
        <v>55</v>
      </c>
      <c r="C32" s="154" t="s">
        <v>77</v>
      </c>
      <c r="D32" s="154"/>
      <c r="E32" s="156">
        <v>254</v>
      </c>
      <c r="F32" s="420">
        <v>0</v>
      </c>
      <c r="G32" s="421"/>
      <c r="H32" s="420">
        <v>0</v>
      </c>
      <c r="I32" s="425"/>
      <c r="J32" s="13"/>
    </row>
    <row r="33" spans="1:10" ht="12.75">
      <c r="A33" s="159"/>
      <c r="B33" s="159" t="s">
        <v>57</v>
      </c>
      <c r="C33" s="154" t="s">
        <v>78</v>
      </c>
      <c r="D33" s="154"/>
      <c r="E33" s="156">
        <v>256</v>
      </c>
      <c r="F33" s="420">
        <v>0</v>
      </c>
      <c r="G33" s="421"/>
      <c r="H33" s="420">
        <v>0</v>
      </c>
      <c r="I33" s="425"/>
      <c r="J33" s="13"/>
    </row>
    <row r="34" spans="1:10" ht="10.2" customHeight="1">
      <c r="A34" s="159"/>
      <c r="B34" s="159"/>
      <c r="C34" s="154"/>
      <c r="D34" s="154"/>
      <c r="E34" s="156"/>
      <c r="F34" s="420"/>
      <c r="G34" s="421"/>
      <c r="H34" s="420"/>
      <c r="I34" s="425"/>
      <c r="J34" s="13"/>
    </row>
    <row r="35" spans="1:10" ht="12.75">
      <c r="A35" s="157" t="s">
        <v>79</v>
      </c>
      <c r="B35" s="158" t="s">
        <v>80</v>
      </c>
      <c r="C35" s="153"/>
      <c r="D35" s="153"/>
      <c r="E35" s="156">
        <v>27</v>
      </c>
      <c r="F35" s="422">
        <f>SUM(F36:F37)</f>
        <v>1115508.46</v>
      </c>
      <c r="G35" s="423"/>
      <c r="H35" s="422">
        <f>SUM(H36:H37)</f>
        <v>1992125.26</v>
      </c>
      <c r="I35" s="439"/>
      <c r="J35" s="13"/>
    </row>
    <row r="36" spans="1:10" ht="12.75">
      <c r="A36" s="159"/>
      <c r="B36" s="159" t="s">
        <v>51</v>
      </c>
      <c r="C36" s="154" t="s">
        <v>81</v>
      </c>
      <c r="D36" s="154"/>
      <c r="E36" s="166" t="s">
        <v>82</v>
      </c>
      <c r="F36" s="418">
        <v>1115508.46</v>
      </c>
      <c r="G36" s="419"/>
      <c r="H36" s="418">
        <v>1992125.26</v>
      </c>
      <c r="I36" s="431"/>
      <c r="J36" s="13"/>
    </row>
    <row r="37" spans="1:10" ht="12.75">
      <c r="A37" s="159"/>
      <c r="B37" s="159" t="s">
        <v>53</v>
      </c>
      <c r="C37" s="154" t="s">
        <v>83</v>
      </c>
      <c r="D37" s="154"/>
      <c r="E37" s="156">
        <v>275</v>
      </c>
      <c r="F37" s="420">
        <v>0</v>
      </c>
      <c r="G37" s="421"/>
      <c r="H37" s="420">
        <v>0</v>
      </c>
      <c r="I37" s="425"/>
      <c r="J37" s="13"/>
    </row>
    <row r="38" spans="1:10" ht="10.2" customHeight="1">
      <c r="A38" s="159"/>
      <c r="B38" s="159"/>
      <c r="C38" s="154"/>
      <c r="D38" s="154"/>
      <c r="E38" s="156"/>
      <c r="F38" s="420"/>
      <c r="G38" s="421"/>
      <c r="H38" s="420"/>
      <c r="I38" s="425"/>
      <c r="J38" s="13"/>
    </row>
    <row r="39" spans="1:10" ht="12.75">
      <c r="A39" s="157" t="s">
        <v>84</v>
      </c>
      <c r="B39" s="158" t="s">
        <v>85</v>
      </c>
      <c r="C39" s="153"/>
      <c r="D39" s="153"/>
      <c r="E39" s="156">
        <v>28</v>
      </c>
      <c r="F39" s="422">
        <f>SUM(F40:F41)</f>
        <v>11667678.25</v>
      </c>
      <c r="G39" s="423"/>
      <c r="H39" s="422">
        <f>SUM(H40:H41)</f>
        <v>11614061.65</v>
      </c>
      <c r="I39" s="439"/>
      <c r="J39" s="13"/>
    </row>
    <row r="40" spans="1:10" ht="12.75">
      <c r="A40" s="159"/>
      <c r="B40" s="159" t="s">
        <v>51</v>
      </c>
      <c r="C40" s="154" t="s">
        <v>86</v>
      </c>
      <c r="D40" s="154"/>
      <c r="E40" s="166" t="s">
        <v>87</v>
      </c>
      <c r="F40" s="418">
        <v>11667678.25</v>
      </c>
      <c r="G40" s="419"/>
      <c r="H40" s="418">
        <v>11614061.65</v>
      </c>
      <c r="I40" s="431"/>
      <c r="J40" s="13"/>
    </row>
    <row r="41" spans="1:10" ht="12.75">
      <c r="A41" s="159"/>
      <c r="B41" s="159" t="s">
        <v>53</v>
      </c>
      <c r="C41" s="154" t="s">
        <v>88</v>
      </c>
      <c r="D41" s="154"/>
      <c r="E41" s="156">
        <v>288</v>
      </c>
      <c r="F41" s="420">
        <v>0</v>
      </c>
      <c r="G41" s="421"/>
      <c r="H41" s="420">
        <v>0</v>
      </c>
      <c r="I41" s="425"/>
      <c r="J41" s="13"/>
    </row>
    <row r="42" spans="1:10" ht="9.6" customHeight="1">
      <c r="A42" s="159"/>
      <c r="B42" s="159"/>
      <c r="C42" s="154"/>
      <c r="D42" s="154"/>
      <c r="E42" s="156"/>
      <c r="F42" s="420"/>
      <c r="G42" s="421"/>
      <c r="H42" s="420"/>
      <c r="I42" s="425"/>
      <c r="J42" s="13"/>
    </row>
    <row r="43" spans="1:10" ht="12.75">
      <c r="A43" s="149" t="s">
        <v>89</v>
      </c>
      <c r="B43" s="149"/>
      <c r="C43" s="149"/>
      <c r="D43" s="149"/>
      <c r="E43" s="156" t="s">
        <v>90</v>
      </c>
      <c r="F43" s="435">
        <f>F45+F47+F57+F59</f>
        <v>42921754.1</v>
      </c>
      <c r="G43" s="436"/>
      <c r="H43" s="435">
        <f>H45+H47+H57+H59</f>
        <v>26388040.3</v>
      </c>
      <c r="I43" s="440"/>
      <c r="J43" s="13"/>
    </row>
    <row r="44" spans="1:10" ht="8.4" customHeight="1">
      <c r="A44" s="149"/>
      <c r="B44" s="149"/>
      <c r="C44" s="149"/>
      <c r="D44" s="149"/>
      <c r="E44" s="156"/>
      <c r="F44" s="437"/>
      <c r="G44" s="438"/>
      <c r="H44" s="437"/>
      <c r="I44" s="441"/>
      <c r="J44" s="13"/>
    </row>
    <row r="45" spans="1:10" ht="12.75">
      <c r="A45" s="157" t="s">
        <v>91</v>
      </c>
      <c r="B45" s="158" t="s">
        <v>92</v>
      </c>
      <c r="C45" s="153"/>
      <c r="D45" s="153"/>
      <c r="E45" s="156">
        <v>301</v>
      </c>
      <c r="F45" s="422">
        <v>0</v>
      </c>
      <c r="G45" s="423"/>
      <c r="H45" s="446">
        <v>0</v>
      </c>
      <c r="I45" s="447"/>
      <c r="J45" s="13"/>
    </row>
    <row r="46" spans="1:10" ht="10.2" customHeight="1">
      <c r="A46" s="157"/>
      <c r="B46" s="158"/>
      <c r="C46" s="153"/>
      <c r="D46" s="153"/>
      <c r="E46" s="156"/>
      <c r="F46" s="433"/>
      <c r="G46" s="434"/>
      <c r="H46" s="433"/>
      <c r="I46" s="445"/>
      <c r="J46" s="13"/>
    </row>
    <row r="47" spans="1:10" ht="12.75">
      <c r="A47" s="157" t="s">
        <v>93</v>
      </c>
      <c r="B47" s="158" t="s">
        <v>94</v>
      </c>
      <c r="C47" s="153"/>
      <c r="D47" s="153"/>
      <c r="E47" s="156" t="s">
        <v>95</v>
      </c>
      <c r="F47" s="422">
        <f>F48+F49</f>
        <v>8681993.06</v>
      </c>
      <c r="G47" s="423"/>
      <c r="H47" s="422">
        <f>H48+H49</f>
        <v>7744590.8</v>
      </c>
      <c r="I47" s="439"/>
      <c r="J47" s="13"/>
    </row>
    <row r="48" spans="1:10" ht="12.75">
      <c r="A48" s="159"/>
      <c r="B48" s="159" t="s">
        <v>51</v>
      </c>
      <c r="C48" s="154" t="s">
        <v>96</v>
      </c>
      <c r="D48" s="154"/>
      <c r="E48" s="156">
        <v>40</v>
      </c>
      <c r="F48" s="418">
        <v>3954058.4</v>
      </c>
      <c r="G48" s="419"/>
      <c r="H48" s="418">
        <v>3721347.65</v>
      </c>
      <c r="I48" s="431"/>
      <c r="J48" s="13"/>
    </row>
    <row r="49" spans="1:10" ht="12.75">
      <c r="A49" s="159"/>
      <c r="B49" s="159" t="s">
        <v>53</v>
      </c>
      <c r="C49" s="154" t="s">
        <v>97</v>
      </c>
      <c r="D49" s="154"/>
      <c r="E49" s="156" t="s">
        <v>98</v>
      </c>
      <c r="F49" s="420">
        <f>SUM(F50:F55)</f>
        <v>4727934.66</v>
      </c>
      <c r="G49" s="421"/>
      <c r="H49" s="420">
        <f>SUM(H50:H55)</f>
        <v>4023243.15</v>
      </c>
      <c r="I49" s="425"/>
      <c r="J49" s="13"/>
    </row>
    <row r="50" spans="1:10" ht="12.75">
      <c r="A50" s="159"/>
      <c r="B50" s="153"/>
      <c r="C50" s="154" t="s">
        <v>99</v>
      </c>
      <c r="D50" s="154"/>
      <c r="E50" s="156" t="s">
        <v>100</v>
      </c>
      <c r="F50" s="420">
        <v>2452760.73</v>
      </c>
      <c r="G50" s="421"/>
      <c r="H50" s="420">
        <v>1162552.58</v>
      </c>
      <c r="I50" s="425"/>
      <c r="J50" s="13"/>
    </row>
    <row r="51" spans="1:10" ht="12.75">
      <c r="A51" s="159"/>
      <c r="B51" s="153"/>
      <c r="C51" s="154" t="s">
        <v>101</v>
      </c>
      <c r="D51" s="154"/>
      <c r="E51" s="156">
        <v>413</v>
      </c>
      <c r="F51" s="420">
        <v>246633.94</v>
      </c>
      <c r="G51" s="421"/>
      <c r="H51" s="420">
        <v>1048235.02</v>
      </c>
      <c r="I51" s="425"/>
      <c r="J51" s="13"/>
    </row>
    <row r="52" spans="1:10" ht="12.75">
      <c r="A52" s="159"/>
      <c r="B52" s="153"/>
      <c r="C52" s="154" t="s">
        <v>102</v>
      </c>
      <c r="D52" s="154"/>
      <c r="E52" s="156">
        <v>415</v>
      </c>
      <c r="F52" s="420">
        <v>2168.7</v>
      </c>
      <c r="G52" s="421"/>
      <c r="H52" s="420">
        <v>2682.15</v>
      </c>
      <c r="I52" s="425"/>
      <c r="J52" s="13"/>
    </row>
    <row r="53" spans="1:10" ht="12.75">
      <c r="A53" s="159"/>
      <c r="B53" s="153"/>
      <c r="C53" s="154" t="s">
        <v>103</v>
      </c>
      <c r="D53" s="154"/>
      <c r="E53" s="166" t="s">
        <v>104</v>
      </c>
      <c r="F53" s="420">
        <v>2001260.68</v>
      </c>
      <c r="G53" s="421"/>
      <c r="H53" s="420">
        <v>1784713.23</v>
      </c>
      <c r="I53" s="425"/>
      <c r="J53" s="13"/>
    </row>
    <row r="54" spans="1:10" ht="12.75">
      <c r="A54" s="159"/>
      <c r="B54" s="159" t="s">
        <v>55</v>
      </c>
      <c r="C54" s="154" t="s">
        <v>105</v>
      </c>
      <c r="D54" s="154"/>
      <c r="E54" s="156">
        <v>4251</v>
      </c>
      <c r="F54" s="420">
        <v>25110.61</v>
      </c>
      <c r="G54" s="421"/>
      <c r="H54" s="420">
        <v>25060.17</v>
      </c>
      <c r="I54" s="425"/>
      <c r="J54" s="13"/>
    </row>
    <row r="55" spans="1:10" ht="12.75">
      <c r="A55" s="159"/>
      <c r="B55" s="159" t="s">
        <v>57</v>
      </c>
      <c r="C55" s="154" t="s">
        <v>106</v>
      </c>
      <c r="D55" s="154"/>
      <c r="E55" s="166" t="s">
        <v>107</v>
      </c>
      <c r="F55" s="420">
        <v>0</v>
      </c>
      <c r="G55" s="421"/>
      <c r="H55" s="420">
        <v>0</v>
      </c>
      <c r="I55" s="425"/>
      <c r="J55" s="13"/>
    </row>
    <row r="56" spans="1:10" ht="10.2" customHeight="1">
      <c r="A56" s="159"/>
      <c r="B56" s="159"/>
      <c r="C56" s="154"/>
      <c r="D56" s="154"/>
      <c r="E56" s="166"/>
      <c r="F56" s="420"/>
      <c r="G56" s="421"/>
      <c r="H56" s="420"/>
      <c r="I56" s="425"/>
      <c r="J56" s="13"/>
    </row>
    <row r="57" spans="1:10" ht="12.75">
      <c r="A57" s="157" t="s">
        <v>108</v>
      </c>
      <c r="B57" s="158" t="s">
        <v>109</v>
      </c>
      <c r="C57" s="153"/>
      <c r="D57" s="153"/>
      <c r="E57" s="156" t="s">
        <v>110</v>
      </c>
      <c r="F57" s="432">
        <v>0</v>
      </c>
      <c r="G57" s="421"/>
      <c r="H57" s="432">
        <v>0</v>
      </c>
      <c r="I57" s="425"/>
      <c r="J57" s="13"/>
    </row>
    <row r="58" spans="1:10" ht="10.2" customHeight="1">
      <c r="A58" s="157"/>
      <c r="B58" s="158"/>
      <c r="C58" s="153"/>
      <c r="D58" s="153"/>
      <c r="E58" s="156"/>
      <c r="F58" s="420"/>
      <c r="G58" s="421"/>
      <c r="H58" s="420"/>
      <c r="I58" s="425"/>
      <c r="J58" s="13"/>
    </row>
    <row r="59" spans="1:10" ht="12.75">
      <c r="A59" s="157" t="s">
        <v>111</v>
      </c>
      <c r="B59" s="158" t="s">
        <v>112</v>
      </c>
      <c r="C59" s="153"/>
      <c r="D59" s="153"/>
      <c r="E59" s="156" t="s">
        <v>113</v>
      </c>
      <c r="F59" s="422">
        <f>SUM(F60:F62)</f>
        <v>34239761.04</v>
      </c>
      <c r="G59" s="423"/>
      <c r="H59" s="422">
        <f>SUM(H60:H62)</f>
        <v>18643449.5</v>
      </c>
      <c r="I59" s="439"/>
      <c r="J59" s="13"/>
    </row>
    <row r="60" spans="1:10" ht="12.75">
      <c r="A60" s="159"/>
      <c r="B60" s="159" t="s">
        <v>51</v>
      </c>
      <c r="C60" s="154" t="s">
        <v>114</v>
      </c>
      <c r="D60" s="154"/>
      <c r="E60" s="156">
        <v>553</v>
      </c>
      <c r="F60" s="418">
        <v>0</v>
      </c>
      <c r="G60" s="419"/>
      <c r="H60" s="418">
        <v>0</v>
      </c>
      <c r="I60" s="431"/>
      <c r="J60" s="13"/>
    </row>
    <row r="61" spans="1:10" ht="12.75">
      <c r="A61" s="159"/>
      <c r="B61" s="159" t="s">
        <v>53</v>
      </c>
      <c r="C61" s="154" t="s">
        <v>115</v>
      </c>
      <c r="D61" s="154"/>
      <c r="E61" s="166">
        <v>55</v>
      </c>
      <c r="F61" s="420">
        <v>34239475.65</v>
      </c>
      <c r="G61" s="421"/>
      <c r="H61" s="420">
        <v>18699374.03</v>
      </c>
      <c r="I61" s="425"/>
      <c r="J61" s="13"/>
    </row>
    <row r="62" spans="1:10" ht="12.75">
      <c r="A62" s="159"/>
      <c r="B62" s="159" t="s">
        <v>55</v>
      </c>
      <c r="C62" s="154" t="s">
        <v>116</v>
      </c>
      <c r="D62" s="154"/>
      <c r="E62" s="156" t="s">
        <v>117</v>
      </c>
      <c r="F62" s="420">
        <v>285.39</v>
      </c>
      <c r="G62" s="421"/>
      <c r="H62" s="420">
        <v>-55924.53</v>
      </c>
      <c r="I62" s="425"/>
      <c r="J62" s="13"/>
    </row>
    <row r="63" spans="1:10" ht="10.2" customHeight="1">
      <c r="A63" s="159"/>
      <c r="B63" s="159"/>
      <c r="C63" s="154"/>
      <c r="D63" s="154"/>
      <c r="E63" s="156"/>
      <c r="F63" s="420"/>
      <c r="G63" s="421"/>
      <c r="H63" s="420"/>
      <c r="I63" s="425"/>
      <c r="J63" s="13"/>
    </row>
    <row r="64" spans="1:10" ht="12.75">
      <c r="A64" s="157" t="s">
        <v>118</v>
      </c>
      <c r="B64" s="158" t="s">
        <v>119</v>
      </c>
      <c r="C64" s="153"/>
      <c r="D64" s="153"/>
      <c r="E64" s="156" t="s">
        <v>120</v>
      </c>
      <c r="F64" s="422">
        <v>658.99</v>
      </c>
      <c r="G64" s="423"/>
      <c r="H64" s="422">
        <v>123.84</v>
      </c>
      <c r="I64" s="439"/>
      <c r="J64" s="13"/>
    </row>
    <row r="65" spans="1:10" ht="10.2" customHeight="1">
      <c r="A65" s="159"/>
      <c r="B65" s="153"/>
      <c r="C65" s="158"/>
      <c r="D65" s="158"/>
      <c r="E65" s="167"/>
      <c r="F65" s="418"/>
      <c r="G65" s="419"/>
      <c r="H65" s="418"/>
      <c r="I65" s="431"/>
      <c r="J65" s="13"/>
    </row>
    <row r="66" spans="1:10" ht="13.8" thickBot="1">
      <c r="A66" s="159"/>
      <c r="B66" s="153"/>
      <c r="C66" s="168" t="s">
        <v>121</v>
      </c>
      <c r="D66" s="168"/>
      <c r="E66" s="169" t="s">
        <v>122</v>
      </c>
      <c r="F66" s="429">
        <f>F10+F43+F64</f>
        <v>121021355.83</v>
      </c>
      <c r="G66" s="430"/>
      <c r="H66" s="429">
        <f>H10+H43+H64</f>
        <v>99994910.75</v>
      </c>
      <c r="I66" s="442"/>
      <c r="J66" s="13"/>
    </row>
    <row r="67" spans="1:10" ht="15">
      <c r="A67" s="14"/>
      <c r="B67" s="13"/>
      <c r="C67" s="13"/>
      <c r="D67" s="13"/>
      <c r="E67" s="13"/>
      <c r="F67" s="13"/>
      <c r="G67" s="13"/>
      <c r="H67" s="13"/>
      <c r="I67" s="15"/>
      <c r="J67" s="15"/>
    </row>
    <row r="68" spans="1:10" ht="15">
      <c r="A68" s="14"/>
      <c r="B68" s="13"/>
      <c r="C68" s="13"/>
      <c r="D68" s="13"/>
      <c r="E68" s="13"/>
      <c r="F68" s="13"/>
      <c r="G68" s="13"/>
      <c r="H68" s="13"/>
      <c r="I68" s="15"/>
      <c r="J68" s="15"/>
    </row>
    <row r="69" spans="1:10" ht="15">
      <c r="A69" s="14"/>
      <c r="B69" s="13"/>
      <c r="C69" s="13"/>
      <c r="D69" s="13"/>
      <c r="E69" s="13"/>
      <c r="F69" s="13"/>
      <c r="G69" s="13"/>
      <c r="H69" s="13"/>
      <c r="I69" s="15"/>
      <c r="J69" s="15"/>
    </row>
    <row r="70" spans="1:10" ht="15">
      <c r="A70" s="14"/>
      <c r="B70" s="13"/>
      <c r="C70" s="13"/>
      <c r="D70" s="13"/>
      <c r="E70" s="13"/>
      <c r="F70" s="13"/>
      <c r="G70" s="13"/>
      <c r="H70" s="13"/>
      <c r="I70" s="15"/>
      <c r="J70" s="15"/>
    </row>
    <row r="71" spans="1:10" ht="15">
      <c r="A71" s="14"/>
      <c r="B71" s="13"/>
      <c r="C71" s="13"/>
      <c r="D71" s="13"/>
      <c r="E71" s="13"/>
      <c r="F71" s="13"/>
      <c r="G71" s="13"/>
      <c r="H71" s="13"/>
      <c r="I71" s="15"/>
      <c r="J71" s="15"/>
    </row>
    <row r="72" spans="1:10" ht="15">
      <c r="A72" s="14"/>
      <c r="B72" s="13"/>
      <c r="C72" s="13"/>
      <c r="D72" s="13"/>
      <c r="E72" s="13"/>
      <c r="F72" s="13"/>
      <c r="G72" s="13"/>
      <c r="H72" s="13"/>
      <c r="I72" s="15"/>
      <c r="J72" s="15"/>
    </row>
    <row r="73" spans="1:10" ht="15">
      <c r="A73" s="14"/>
      <c r="B73" s="13"/>
      <c r="C73" s="13"/>
      <c r="D73" s="13"/>
      <c r="E73" s="13"/>
      <c r="F73" s="13"/>
      <c r="G73" s="13"/>
      <c r="H73" s="13"/>
      <c r="I73" s="15"/>
      <c r="J73" s="15"/>
    </row>
    <row r="74" spans="1:10" ht="15">
      <c r="A74" s="14"/>
      <c r="B74" s="13"/>
      <c r="C74" s="13"/>
      <c r="D74" s="13"/>
      <c r="E74" s="13"/>
      <c r="F74" s="13"/>
      <c r="G74" s="13"/>
      <c r="H74" s="13"/>
      <c r="I74" s="15"/>
      <c r="J74" s="15"/>
    </row>
    <row r="75" spans="1:10" ht="15">
      <c r="A75" s="14"/>
      <c r="B75" s="13"/>
      <c r="C75" s="13"/>
      <c r="D75" s="13"/>
      <c r="E75" s="13"/>
      <c r="F75" s="13"/>
      <c r="G75" s="13"/>
      <c r="H75" s="13"/>
      <c r="I75" s="15"/>
      <c r="J75" s="15"/>
    </row>
    <row r="76" spans="1:10" ht="15">
      <c r="A76" s="14"/>
      <c r="B76" s="13"/>
      <c r="C76" s="13"/>
      <c r="D76" s="13"/>
      <c r="E76" s="13"/>
      <c r="F76" s="13"/>
      <c r="G76" s="13"/>
      <c r="H76" s="13"/>
      <c r="I76" s="15"/>
      <c r="J76" s="15"/>
    </row>
    <row r="77" spans="1:10" ht="15">
      <c r="A77" s="14"/>
      <c r="B77" s="13"/>
      <c r="C77" s="13"/>
      <c r="D77" s="13"/>
      <c r="E77" s="13"/>
      <c r="F77" s="13"/>
      <c r="G77" s="13"/>
      <c r="H77" s="13"/>
      <c r="I77" s="15"/>
      <c r="J77" s="15"/>
    </row>
    <row r="78" spans="1:10" ht="15">
      <c r="A78" s="14"/>
      <c r="B78" s="13"/>
      <c r="C78" s="13"/>
      <c r="D78" s="13"/>
      <c r="E78" s="13"/>
      <c r="F78" s="13"/>
      <c r="G78" s="13"/>
      <c r="H78" s="13"/>
      <c r="I78" s="15"/>
      <c r="J78" s="15"/>
    </row>
    <row r="79" spans="1:10" ht="15">
      <c r="A79" s="14"/>
      <c r="B79" s="13"/>
      <c r="C79" s="13"/>
      <c r="D79" s="13"/>
      <c r="E79" s="13"/>
      <c r="F79" s="13"/>
      <c r="G79" s="13"/>
      <c r="H79" s="13"/>
      <c r="I79" s="15"/>
      <c r="J79" s="15"/>
    </row>
    <row r="80" spans="1:10" ht="15">
      <c r="A80" s="14"/>
      <c r="B80" s="13"/>
      <c r="C80" s="13"/>
      <c r="D80" s="13"/>
      <c r="E80" s="13"/>
      <c r="F80" s="13"/>
      <c r="G80" s="13"/>
      <c r="H80" s="13"/>
      <c r="I80" s="15"/>
      <c r="J80" s="15"/>
    </row>
    <row r="81" spans="1:10" ht="15">
      <c r="A81" s="14"/>
      <c r="B81" s="13"/>
      <c r="C81" s="13"/>
      <c r="D81" s="13"/>
      <c r="E81" s="13"/>
      <c r="F81" s="13"/>
      <c r="G81" s="13"/>
      <c r="H81" s="13"/>
      <c r="I81" s="15"/>
      <c r="J81" s="15"/>
    </row>
    <row r="82" spans="1:10" ht="15">
      <c r="A82" s="14"/>
      <c r="B82" s="13"/>
      <c r="C82" s="13"/>
      <c r="D82" s="13"/>
      <c r="E82" s="13"/>
      <c r="F82" s="13"/>
      <c r="G82" s="13"/>
      <c r="H82" s="13"/>
      <c r="I82" s="15"/>
      <c r="J82" s="15"/>
    </row>
    <row r="83" spans="1:10" ht="15">
      <c r="A83" s="14"/>
      <c r="B83" s="13"/>
      <c r="C83" s="13"/>
      <c r="D83" s="13"/>
      <c r="E83" s="13"/>
      <c r="F83" s="13"/>
      <c r="G83" s="13"/>
      <c r="H83" s="13"/>
      <c r="I83" s="15"/>
      <c r="J83" s="15"/>
    </row>
    <row r="84" spans="1:10" ht="15">
      <c r="A84" s="14"/>
      <c r="B84" s="13"/>
      <c r="C84" s="13"/>
      <c r="D84" s="13"/>
      <c r="E84" s="13"/>
      <c r="F84" s="13"/>
      <c r="G84" s="13"/>
      <c r="H84" s="13"/>
      <c r="I84" s="15"/>
      <c r="J84" s="15"/>
    </row>
    <row r="85" spans="1:10" ht="15">
      <c r="A85" s="14"/>
      <c r="B85" s="13"/>
      <c r="C85" s="13"/>
      <c r="D85" s="13"/>
      <c r="E85" s="13"/>
      <c r="F85" s="13"/>
      <c r="G85" s="13"/>
      <c r="H85" s="13"/>
      <c r="I85" s="15"/>
      <c r="J85" s="15"/>
    </row>
  </sheetData>
  <mergeCells count="126">
    <mergeCell ref="H66:I66"/>
    <mergeCell ref="H9:I9"/>
    <mergeCell ref="H10:I10"/>
    <mergeCell ref="H11:I11"/>
    <mergeCell ref="H12:I12"/>
    <mergeCell ref="H13:I13"/>
    <mergeCell ref="H14:I14"/>
    <mergeCell ref="H60:I60"/>
    <mergeCell ref="H51:I51"/>
    <mergeCell ref="H52:I52"/>
    <mergeCell ref="H53:I53"/>
    <mergeCell ref="H63:I63"/>
    <mergeCell ref="H45:I45"/>
    <mergeCell ref="H46:I46"/>
    <mergeCell ref="H47:I47"/>
    <mergeCell ref="H48:I48"/>
    <mergeCell ref="H49:I49"/>
    <mergeCell ref="H50:I50"/>
    <mergeCell ref="H64:I64"/>
    <mergeCell ref="H65:I65"/>
    <mergeCell ref="H54:I54"/>
    <mergeCell ref="H55:I55"/>
    <mergeCell ref="H56:I56"/>
    <mergeCell ref="H57:I57"/>
    <mergeCell ref="H61:I61"/>
    <mergeCell ref="H62:I62"/>
    <mergeCell ref="H58:I58"/>
    <mergeCell ref="H59:I59"/>
    <mergeCell ref="H39:I39"/>
    <mergeCell ref="H40:I40"/>
    <mergeCell ref="H41:I41"/>
    <mergeCell ref="H42:I42"/>
    <mergeCell ref="H43:I43"/>
    <mergeCell ref="H44:I4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3:I23"/>
    <mergeCell ref="H24:I24"/>
    <mergeCell ref="H25:I25"/>
    <mergeCell ref="H26:I26"/>
    <mergeCell ref="F63:G63"/>
    <mergeCell ref="F64:G64"/>
    <mergeCell ref="F65:G65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H33:I33"/>
    <mergeCell ref="H34:I34"/>
    <mergeCell ref="F66:G66"/>
    <mergeCell ref="H15:I15"/>
    <mergeCell ref="H16:I16"/>
    <mergeCell ref="H17:I17"/>
    <mergeCell ref="H18:I18"/>
    <mergeCell ref="H19:I19"/>
    <mergeCell ref="H20:I20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C22:D22"/>
    <mergeCell ref="C1:C2"/>
    <mergeCell ref="A1:B2"/>
    <mergeCell ref="A3:E3"/>
    <mergeCell ref="E6:E8"/>
    <mergeCell ref="G1:H1"/>
    <mergeCell ref="G2:H2"/>
    <mergeCell ref="G3:H3"/>
    <mergeCell ref="H6:I8"/>
    <mergeCell ref="F6:G8"/>
    <mergeCell ref="F15:G15"/>
    <mergeCell ref="F16:G16"/>
    <mergeCell ref="F17:G17"/>
    <mergeCell ref="F18:G18"/>
    <mergeCell ref="F19:G19"/>
    <mergeCell ref="F20:G20"/>
    <mergeCell ref="F10:G10"/>
    <mergeCell ref="D1:F2"/>
    <mergeCell ref="E5:F5"/>
    <mergeCell ref="F12:G12"/>
    <mergeCell ref="F13:G13"/>
    <mergeCell ref="F14:G14"/>
    <mergeCell ref="H21:I21"/>
    <mergeCell ref="H22:I2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 topLeftCell="A1">
      <selection activeCell="A1" sqref="A1:B2"/>
    </sheetView>
  </sheetViews>
  <sheetFormatPr defaultColWidth="11.14062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10" ht="13.2" customHeight="1">
      <c r="A1" s="270" t="str">
        <f>Coordonnées!A1</f>
        <v>Synthèse des Comptes</v>
      </c>
      <c r="B1" s="271"/>
      <c r="C1" s="267" t="str">
        <f>Coordonnées!D1</f>
        <v>Administration communale de</v>
      </c>
      <c r="D1" s="271" t="str">
        <f>Coordonnées!J1</f>
        <v>AC FLEURUS</v>
      </c>
      <c r="E1" s="271"/>
      <c r="F1" s="271"/>
      <c r="G1" s="267" t="str">
        <f>Coordonnées!P1</f>
        <v>Code INS</v>
      </c>
      <c r="H1" s="402"/>
      <c r="I1" s="201">
        <f>Coordonnées!R1</f>
        <v>52021</v>
      </c>
      <c r="J1" s="16"/>
    </row>
    <row r="2" spans="1:10" ht="12.75">
      <c r="A2" s="272"/>
      <c r="B2" s="273"/>
      <c r="C2" s="268"/>
      <c r="D2" s="273"/>
      <c r="E2" s="273"/>
      <c r="F2" s="273"/>
      <c r="G2" s="269" t="str">
        <f>Coordonnées!P2</f>
        <v>Exercice:</v>
      </c>
      <c r="H2" s="470"/>
      <c r="I2" s="202">
        <f>Coordonnées!R2</f>
        <v>2021</v>
      </c>
      <c r="J2" s="16"/>
    </row>
    <row r="3" spans="1:10" ht="12.75">
      <c r="A3" s="466" t="str">
        <f>Coordonnées!A3</f>
        <v>Modèle officiel généré par l'application eComptes © SPW Intérieur et Action Sociale</v>
      </c>
      <c r="B3" s="466"/>
      <c r="C3" s="466"/>
      <c r="D3" s="466"/>
      <c r="E3" s="466"/>
      <c r="F3" s="200"/>
      <c r="G3" s="471" t="str">
        <f>Coordonnées!P3</f>
        <v>Version:</v>
      </c>
      <c r="H3" s="472"/>
      <c r="I3" s="191">
        <f>Coordonnées!R3</f>
        <v>1</v>
      </c>
      <c r="J3" s="16"/>
    </row>
    <row r="4" spans="1:10" ht="12.75">
      <c r="A4" s="39"/>
      <c r="B4" s="40"/>
      <c r="C4" s="41"/>
      <c r="D4" s="41"/>
      <c r="E4" s="42"/>
      <c r="F4" s="42"/>
      <c r="G4" s="42"/>
      <c r="H4" s="42"/>
      <c r="I4" s="43"/>
      <c r="J4" s="16"/>
    </row>
    <row r="5" spans="1:10" ht="13.8" thickBot="1">
      <c r="A5" s="33"/>
      <c r="B5" s="34"/>
      <c r="D5" s="35"/>
      <c r="E5" s="34"/>
      <c r="F5" s="36"/>
      <c r="G5" s="36"/>
      <c r="H5" s="36"/>
      <c r="I5" s="36"/>
      <c r="J5" s="18"/>
    </row>
    <row r="6" spans="1:10" ht="12.75">
      <c r="A6" s="127"/>
      <c r="B6" s="128"/>
      <c r="C6" s="129" t="s">
        <v>40</v>
      </c>
      <c r="D6" s="128"/>
      <c r="E6" s="467" t="s">
        <v>42</v>
      </c>
      <c r="F6" s="473">
        <f>I2</f>
        <v>2021</v>
      </c>
      <c r="G6" s="479"/>
      <c r="H6" s="473">
        <f>F6-1</f>
        <v>2020</v>
      </c>
      <c r="I6" s="474"/>
      <c r="J6" s="17"/>
    </row>
    <row r="7" spans="1:10" ht="10.2" customHeight="1">
      <c r="A7" s="127"/>
      <c r="B7" s="128"/>
      <c r="C7" s="128"/>
      <c r="D7" s="130"/>
      <c r="E7" s="468"/>
      <c r="F7" s="475"/>
      <c r="G7" s="480"/>
      <c r="H7" s="475"/>
      <c r="I7" s="476"/>
      <c r="J7" s="17"/>
    </row>
    <row r="8" spans="1:10" ht="13.8" thickBot="1">
      <c r="A8" s="127"/>
      <c r="B8" s="128"/>
      <c r="C8" s="130" t="s">
        <v>123</v>
      </c>
      <c r="D8" s="128"/>
      <c r="E8" s="469"/>
      <c r="F8" s="477"/>
      <c r="G8" s="481"/>
      <c r="H8" s="477"/>
      <c r="I8" s="478"/>
      <c r="J8" s="17"/>
    </row>
    <row r="9" spans="1:10" ht="10.2" customHeight="1">
      <c r="A9" s="127"/>
      <c r="B9" s="128"/>
      <c r="C9" s="128"/>
      <c r="D9" s="128"/>
      <c r="E9" s="131"/>
      <c r="F9" s="460"/>
      <c r="G9" s="465"/>
      <c r="H9" s="460"/>
      <c r="I9" s="461"/>
      <c r="J9" s="17"/>
    </row>
    <row r="10" spans="1:10" ht="12.75">
      <c r="A10" s="127"/>
      <c r="B10" s="128"/>
      <c r="C10" s="132" t="s">
        <v>124</v>
      </c>
      <c r="D10" s="132"/>
      <c r="E10" s="133" t="s">
        <v>125</v>
      </c>
      <c r="F10" s="422">
        <f>F12+F14+F16+F21+F25+F31</f>
        <v>83729759.27</v>
      </c>
      <c r="G10" s="423"/>
      <c r="H10" s="422">
        <f>H12+H14+H16+H21+H25+H31</f>
        <v>83088320.25000001</v>
      </c>
      <c r="I10" s="439"/>
      <c r="J10" s="17"/>
    </row>
    <row r="11" spans="1:10" ht="10.2" customHeight="1">
      <c r="A11" s="127"/>
      <c r="B11" s="128"/>
      <c r="C11" s="132"/>
      <c r="D11" s="132"/>
      <c r="E11" s="133"/>
      <c r="F11" s="433"/>
      <c r="G11" s="434"/>
      <c r="H11" s="433"/>
      <c r="I11" s="445"/>
      <c r="J11" s="17"/>
    </row>
    <row r="12" spans="1:10" ht="12.75">
      <c r="A12" s="134" t="s">
        <v>126</v>
      </c>
      <c r="B12" s="135" t="s">
        <v>127</v>
      </c>
      <c r="C12" s="128"/>
      <c r="D12" s="128"/>
      <c r="E12" s="136">
        <v>10</v>
      </c>
      <c r="F12" s="422">
        <v>39782422.89</v>
      </c>
      <c r="G12" s="423"/>
      <c r="H12" s="422">
        <v>39782422.89</v>
      </c>
      <c r="I12" s="439"/>
      <c r="J12" s="17"/>
    </row>
    <row r="13" spans="1:10" ht="10.2" customHeight="1">
      <c r="A13" s="134"/>
      <c r="B13" s="135"/>
      <c r="C13" s="128"/>
      <c r="D13" s="128"/>
      <c r="E13" s="136"/>
      <c r="F13" s="433"/>
      <c r="G13" s="434"/>
      <c r="H13" s="433"/>
      <c r="I13" s="445"/>
      <c r="J13" s="17"/>
    </row>
    <row r="14" spans="1:10" ht="12.75">
      <c r="A14" s="134" t="s">
        <v>128</v>
      </c>
      <c r="B14" s="135" t="s">
        <v>129</v>
      </c>
      <c r="C14" s="128"/>
      <c r="D14" s="128"/>
      <c r="E14" s="136">
        <v>12</v>
      </c>
      <c r="F14" s="422">
        <v>12003838.55</v>
      </c>
      <c r="G14" s="423"/>
      <c r="H14" s="422">
        <v>12559725.45</v>
      </c>
      <c r="I14" s="439"/>
      <c r="J14" s="17"/>
    </row>
    <row r="15" spans="1:10" ht="10.2" customHeight="1">
      <c r="A15" s="134"/>
      <c r="B15" s="135"/>
      <c r="C15" s="128"/>
      <c r="D15" s="128"/>
      <c r="E15" s="136"/>
      <c r="F15" s="433"/>
      <c r="G15" s="434"/>
      <c r="H15" s="433"/>
      <c r="I15" s="445"/>
      <c r="J15" s="17"/>
    </row>
    <row r="16" spans="1:10" ht="12.75">
      <c r="A16" s="134" t="s">
        <v>130</v>
      </c>
      <c r="B16" s="135" t="s">
        <v>131</v>
      </c>
      <c r="C16" s="128"/>
      <c r="D16" s="128"/>
      <c r="E16" s="136">
        <v>13</v>
      </c>
      <c r="F16" s="422">
        <f>SUM(F17:F19)</f>
        <v>500362.94</v>
      </c>
      <c r="G16" s="423"/>
      <c r="H16" s="422">
        <f>SUM(H17:H19)</f>
        <v>-1076795.76</v>
      </c>
      <c r="I16" s="439"/>
      <c r="J16" s="17"/>
    </row>
    <row r="17" spans="1:10" ht="12.75">
      <c r="A17" s="127"/>
      <c r="B17" s="137" t="s">
        <v>132</v>
      </c>
      <c r="C17" s="138" t="s">
        <v>133</v>
      </c>
      <c r="D17" s="138"/>
      <c r="E17" s="136">
        <v>1301</v>
      </c>
      <c r="F17" s="452">
        <v>-501644.4</v>
      </c>
      <c r="G17" s="458"/>
      <c r="H17" s="452">
        <v>-555886.9</v>
      </c>
      <c r="I17" s="453"/>
      <c r="J17" s="17"/>
    </row>
    <row r="18" spans="1:10" ht="12.75">
      <c r="A18" s="127"/>
      <c r="B18" s="137" t="s">
        <v>134</v>
      </c>
      <c r="C18" s="138" t="s">
        <v>135</v>
      </c>
      <c r="D18" s="138"/>
      <c r="E18" s="136">
        <v>1302</v>
      </c>
      <c r="F18" s="448">
        <v>-19264.46</v>
      </c>
      <c r="G18" s="462"/>
      <c r="H18" s="448">
        <v>-501644.4</v>
      </c>
      <c r="I18" s="449"/>
      <c r="J18" s="17"/>
    </row>
    <row r="19" spans="1:10" ht="12.75">
      <c r="A19" s="127"/>
      <c r="B19" s="137" t="s">
        <v>136</v>
      </c>
      <c r="C19" s="138" t="s">
        <v>137</v>
      </c>
      <c r="D19" s="138"/>
      <c r="E19" s="136">
        <v>1303</v>
      </c>
      <c r="F19" s="448">
        <v>1021271.8</v>
      </c>
      <c r="G19" s="462"/>
      <c r="H19" s="448">
        <v>-19264.46</v>
      </c>
      <c r="I19" s="449"/>
      <c r="J19" s="17"/>
    </row>
    <row r="20" spans="1:10" ht="10.2" customHeight="1">
      <c r="A20" s="127"/>
      <c r="B20" s="137"/>
      <c r="C20" s="138"/>
      <c r="D20" s="138"/>
      <c r="E20" s="136"/>
      <c r="F20" s="448"/>
      <c r="G20" s="462"/>
      <c r="H20" s="448"/>
      <c r="I20" s="449"/>
      <c r="J20" s="17"/>
    </row>
    <row r="21" spans="1:10" ht="12.75">
      <c r="A21" s="134" t="s">
        <v>138</v>
      </c>
      <c r="B21" s="135" t="s">
        <v>139</v>
      </c>
      <c r="C21" s="128"/>
      <c r="D21" s="128"/>
      <c r="E21" s="136">
        <v>14</v>
      </c>
      <c r="F21" s="422">
        <f>SUM(F22:F23)</f>
        <v>9113063.9</v>
      </c>
      <c r="G21" s="423"/>
      <c r="H21" s="422">
        <f>SUM(H22:H23)</f>
        <v>8900877.06</v>
      </c>
      <c r="I21" s="439"/>
      <c r="J21" s="17"/>
    </row>
    <row r="22" spans="1:10" ht="12.75">
      <c r="A22" s="127"/>
      <c r="B22" s="137" t="s">
        <v>132</v>
      </c>
      <c r="C22" s="138" t="s">
        <v>140</v>
      </c>
      <c r="D22" s="138"/>
      <c r="E22" s="136">
        <v>14104</v>
      </c>
      <c r="F22" s="452">
        <v>0</v>
      </c>
      <c r="G22" s="458"/>
      <c r="H22" s="452">
        <v>0</v>
      </c>
      <c r="I22" s="453"/>
      <c r="J22" s="17"/>
    </row>
    <row r="23" spans="1:10" ht="12.75">
      <c r="A23" s="127"/>
      <c r="B23" s="137" t="s">
        <v>134</v>
      </c>
      <c r="C23" s="138" t="s">
        <v>141</v>
      </c>
      <c r="D23" s="138"/>
      <c r="E23" s="136">
        <v>14105</v>
      </c>
      <c r="F23" s="448">
        <v>9113063.9</v>
      </c>
      <c r="G23" s="462"/>
      <c r="H23" s="448">
        <v>8900877.06</v>
      </c>
      <c r="I23" s="449"/>
      <c r="J23" s="17"/>
    </row>
    <row r="24" spans="1:10" ht="10.2" customHeight="1">
      <c r="A24" s="127"/>
      <c r="B24" s="137"/>
      <c r="C24" s="138"/>
      <c r="D24" s="138"/>
      <c r="E24" s="136"/>
      <c r="F24" s="448"/>
      <c r="G24" s="462"/>
      <c r="H24" s="448"/>
      <c r="I24" s="449"/>
      <c r="J24" s="17"/>
    </row>
    <row r="25" spans="1:10" ht="12.75">
      <c r="A25" s="134" t="s">
        <v>142</v>
      </c>
      <c r="B25" s="135" t="s">
        <v>143</v>
      </c>
      <c r="C25" s="128"/>
      <c r="D25" s="128"/>
      <c r="E25" s="136">
        <v>15</v>
      </c>
      <c r="F25" s="422">
        <f>SUM(F26:F29)</f>
        <v>18172070.990000002</v>
      </c>
      <c r="G25" s="423"/>
      <c r="H25" s="422">
        <f>SUM(H26:H29)</f>
        <v>18804090.610000003</v>
      </c>
      <c r="I25" s="439"/>
      <c r="J25" s="17"/>
    </row>
    <row r="26" spans="1:10" ht="12.75">
      <c r="A26" s="127"/>
      <c r="B26" s="137" t="s">
        <v>132</v>
      </c>
      <c r="C26" s="138" t="s">
        <v>144</v>
      </c>
      <c r="D26" s="138"/>
      <c r="E26" s="136">
        <v>151</v>
      </c>
      <c r="F26" s="452">
        <v>5918950.6</v>
      </c>
      <c r="G26" s="458"/>
      <c r="H26" s="452">
        <v>6323068.57</v>
      </c>
      <c r="I26" s="453"/>
      <c r="J26" s="17"/>
    </row>
    <row r="27" spans="1:10" ht="12.75">
      <c r="A27" s="127"/>
      <c r="B27" s="137" t="s">
        <v>134</v>
      </c>
      <c r="C27" s="138" t="s">
        <v>145</v>
      </c>
      <c r="D27" s="138"/>
      <c r="E27" s="136">
        <v>152</v>
      </c>
      <c r="F27" s="448">
        <v>43254.72</v>
      </c>
      <c r="G27" s="462"/>
      <c r="H27" s="448">
        <v>44910.8</v>
      </c>
      <c r="I27" s="449"/>
      <c r="J27" s="17"/>
    </row>
    <row r="28" spans="1:10" ht="12.75">
      <c r="A28" s="127"/>
      <c r="B28" s="137" t="s">
        <v>136</v>
      </c>
      <c r="C28" s="138" t="s">
        <v>146</v>
      </c>
      <c r="D28" s="138"/>
      <c r="E28" s="136">
        <v>154</v>
      </c>
      <c r="F28" s="448">
        <v>10522240.75</v>
      </c>
      <c r="G28" s="462"/>
      <c r="H28" s="448">
        <v>10695183.3</v>
      </c>
      <c r="I28" s="449"/>
      <c r="J28" s="17"/>
    </row>
    <row r="29" spans="1:10" ht="12.75">
      <c r="A29" s="127"/>
      <c r="B29" s="137" t="s">
        <v>147</v>
      </c>
      <c r="C29" s="138" t="s">
        <v>148</v>
      </c>
      <c r="D29" s="138"/>
      <c r="E29" s="136">
        <v>156</v>
      </c>
      <c r="F29" s="448">
        <v>1687624.92</v>
      </c>
      <c r="G29" s="462"/>
      <c r="H29" s="448">
        <v>1740927.94</v>
      </c>
      <c r="I29" s="449"/>
      <c r="J29" s="17"/>
    </row>
    <row r="30" spans="1:10" ht="10.2" customHeight="1">
      <c r="A30" s="127"/>
      <c r="B30" s="137"/>
      <c r="C30" s="138"/>
      <c r="D30" s="138"/>
      <c r="E30" s="136"/>
      <c r="F30" s="448"/>
      <c r="G30" s="462"/>
      <c r="H30" s="448"/>
      <c r="I30" s="449"/>
      <c r="J30" s="17"/>
    </row>
    <row r="31" spans="1:10" ht="12.75">
      <c r="A31" s="134" t="s">
        <v>149</v>
      </c>
      <c r="B31" s="135" t="s">
        <v>150</v>
      </c>
      <c r="C31" s="128"/>
      <c r="D31" s="128"/>
      <c r="E31" s="136">
        <v>16</v>
      </c>
      <c r="F31" s="422">
        <v>4158000</v>
      </c>
      <c r="G31" s="423"/>
      <c r="H31" s="422">
        <v>4118000</v>
      </c>
      <c r="I31" s="439"/>
      <c r="J31" s="17"/>
    </row>
    <row r="32" spans="1:10" ht="10.2" customHeight="1">
      <c r="A32" s="127"/>
      <c r="B32" s="128"/>
      <c r="C32" s="135"/>
      <c r="D32" s="135"/>
      <c r="E32" s="136"/>
      <c r="F32" s="452"/>
      <c r="G32" s="458"/>
      <c r="H32" s="452"/>
      <c r="I32" s="453"/>
      <c r="J32" s="17"/>
    </row>
    <row r="33" spans="1:10" ht="12.75">
      <c r="A33" s="139" t="s">
        <v>151</v>
      </c>
      <c r="B33" s="139"/>
      <c r="C33" s="139"/>
      <c r="D33" s="139"/>
      <c r="E33" s="136" t="s">
        <v>152</v>
      </c>
      <c r="F33" s="454">
        <f>F35+F44+F53</f>
        <v>36909125.18</v>
      </c>
      <c r="G33" s="463"/>
      <c r="H33" s="454">
        <f>H35+H44+H53</f>
        <v>16813526.51</v>
      </c>
      <c r="I33" s="455"/>
      <c r="J33" s="17"/>
    </row>
    <row r="34" spans="1:10" ht="10.2" customHeight="1">
      <c r="A34" s="139"/>
      <c r="B34" s="139"/>
      <c r="C34" s="139"/>
      <c r="D34" s="139"/>
      <c r="E34" s="136"/>
      <c r="F34" s="456"/>
      <c r="G34" s="464"/>
      <c r="H34" s="456"/>
      <c r="I34" s="457"/>
      <c r="J34" s="17"/>
    </row>
    <row r="35" spans="1:10" ht="12.75">
      <c r="A35" s="134" t="s">
        <v>153</v>
      </c>
      <c r="B35" s="135" t="s">
        <v>154</v>
      </c>
      <c r="C35" s="128"/>
      <c r="D35" s="128"/>
      <c r="E35" s="136">
        <v>17</v>
      </c>
      <c r="F35" s="422">
        <f>SUM(F36:F42)</f>
        <v>29442652.849999998</v>
      </c>
      <c r="G35" s="423"/>
      <c r="H35" s="422">
        <f>SUM(H36:H42)</f>
        <v>13581978.020000001</v>
      </c>
      <c r="I35" s="439"/>
      <c r="J35" s="17"/>
    </row>
    <row r="36" spans="1:10" ht="12.75">
      <c r="A36" s="127"/>
      <c r="B36" s="137" t="s">
        <v>132</v>
      </c>
      <c r="C36" s="138" t="s">
        <v>155</v>
      </c>
      <c r="D36" s="138"/>
      <c r="E36" s="136" t="s">
        <v>156</v>
      </c>
      <c r="F36" s="452">
        <v>29195959.45</v>
      </c>
      <c r="G36" s="458"/>
      <c r="H36" s="452">
        <v>13315191.06</v>
      </c>
      <c r="I36" s="453"/>
      <c r="J36" s="17"/>
    </row>
    <row r="37" spans="1:10" ht="12.75">
      <c r="A37" s="127"/>
      <c r="B37" s="137" t="s">
        <v>134</v>
      </c>
      <c r="C37" s="138" t="s">
        <v>157</v>
      </c>
      <c r="D37" s="138"/>
      <c r="E37" s="136">
        <v>1714</v>
      </c>
      <c r="F37" s="448">
        <v>246693.4</v>
      </c>
      <c r="G37" s="462"/>
      <c r="H37" s="448">
        <v>266786.96</v>
      </c>
      <c r="I37" s="449"/>
      <c r="J37" s="17"/>
    </row>
    <row r="38" spans="1:10" ht="12.75">
      <c r="A38" s="127"/>
      <c r="B38" s="137" t="s">
        <v>136</v>
      </c>
      <c r="C38" s="138" t="s">
        <v>158</v>
      </c>
      <c r="D38" s="138"/>
      <c r="E38" s="136">
        <v>172</v>
      </c>
      <c r="F38" s="448">
        <v>0</v>
      </c>
      <c r="G38" s="462"/>
      <c r="H38" s="448">
        <v>0</v>
      </c>
      <c r="I38" s="449"/>
      <c r="J38" s="17"/>
    </row>
    <row r="39" spans="1:10" ht="12.75">
      <c r="A39" s="127"/>
      <c r="B39" s="137" t="s">
        <v>147</v>
      </c>
      <c r="C39" s="138" t="s">
        <v>159</v>
      </c>
      <c r="D39" s="138"/>
      <c r="E39" s="136">
        <v>174</v>
      </c>
      <c r="F39" s="448">
        <v>0</v>
      </c>
      <c r="G39" s="462"/>
      <c r="H39" s="448">
        <v>0</v>
      </c>
      <c r="I39" s="449"/>
      <c r="J39" s="17"/>
    </row>
    <row r="40" spans="1:10" ht="12.75">
      <c r="A40" s="127"/>
      <c r="B40" s="137" t="s">
        <v>160</v>
      </c>
      <c r="C40" s="138" t="s">
        <v>161</v>
      </c>
      <c r="D40" s="138"/>
      <c r="E40" s="136">
        <v>176</v>
      </c>
      <c r="F40" s="448">
        <v>0</v>
      </c>
      <c r="G40" s="462"/>
      <c r="H40" s="448">
        <v>0</v>
      </c>
      <c r="I40" s="449"/>
      <c r="J40" s="17"/>
    </row>
    <row r="41" spans="1:10" ht="12.75">
      <c r="A41" s="127"/>
      <c r="B41" s="137" t="s">
        <v>162</v>
      </c>
      <c r="C41" s="138" t="s">
        <v>163</v>
      </c>
      <c r="D41" s="138"/>
      <c r="E41" s="136">
        <v>177</v>
      </c>
      <c r="F41" s="448">
        <v>0</v>
      </c>
      <c r="G41" s="462"/>
      <c r="H41" s="448">
        <v>0</v>
      </c>
      <c r="I41" s="449"/>
      <c r="J41" s="17"/>
    </row>
    <row r="42" spans="1:10" ht="12.75">
      <c r="A42" s="127"/>
      <c r="B42" s="137" t="s">
        <v>164</v>
      </c>
      <c r="C42" s="138" t="s">
        <v>165</v>
      </c>
      <c r="D42" s="138"/>
      <c r="E42" s="136">
        <v>178</v>
      </c>
      <c r="F42" s="448">
        <v>0</v>
      </c>
      <c r="G42" s="462"/>
      <c r="H42" s="448">
        <v>0</v>
      </c>
      <c r="I42" s="449"/>
      <c r="J42" s="17"/>
    </row>
    <row r="43" spans="1:10" ht="10.2" customHeight="1">
      <c r="A43" s="127"/>
      <c r="B43" s="137"/>
      <c r="C43" s="138"/>
      <c r="D43" s="138"/>
      <c r="E43" s="136"/>
      <c r="F43" s="448"/>
      <c r="G43" s="462"/>
      <c r="H43" s="448"/>
      <c r="I43" s="449"/>
      <c r="J43" s="17"/>
    </row>
    <row r="44" spans="1:10" ht="12.75">
      <c r="A44" s="134" t="s">
        <v>166</v>
      </c>
      <c r="B44" s="135" t="s">
        <v>167</v>
      </c>
      <c r="C44" s="128"/>
      <c r="D44" s="128"/>
      <c r="E44" s="140" t="s">
        <v>168</v>
      </c>
      <c r="F44" s="422">
        <f>F45+SUM(F49:F51)</f>
        <v>7459910.7700000005</v>
      </c>
      <c r="G44" s="423"/>
      <c r="H44" s="422">
        <f>H45+SUM(H49:H51)</f>
        <v>3235177.6799999997</v>
      </c>
      <c r="I44" s="439"/>
      <c r="J44" s="17"/>
    </row>
    <row r="45" spans="1:10" ht="12.75">
      <c r="A45" s="127"/>
      <c r="B45" s="137" t="s">
        <v>132</v>
      </c>
      <c r="C45" s="138" t="s">
        <v>169</v>
      </c>
      <c r="D45" s="138"/>
      <c r="E45" s="140">
        <v>43</v>
      </c>
      <c r="F45" s="452">
        <f>SUM(F46:F48)</f>
        <v>2299905.83</v>
      </c>
      <c r="G45" s="458"/>
      <c r="H45" s="452">
        <f>SUM(H46:H48)</f>
        <v>1779078.69</v>
      </c>
      <c r="I45" s="453"/>
      <c r="J45" s="17"/>
    </row>
    <row r="46" spans="1:10" ht="12.75">
      <c r="A46" s="127"/>
      <c r="B46" s="137"/>
      <c r="C46" s="138" t="s">
        <v>170</v>
      </c>
      <c r="D46" s="138"/>
      <c r="E46" s="136">
        <v>435</v>
      </c>
      <c r="F46" s="448">
        <v>2238808.88</v>
      </c>
      <c r="G46" s="462"/>
      <c r="H46" s="448">
        <v>1709746.15</v>
      </c>
      <c r="I46" s="449"/>
      <c r="J46" s="17"/>
    </row>
    <row r="47" spans="1:10" ht="12.75">
      <c r="A47" s="127"/>
      <c r="B47" s="137"/>
      <c r="C47" s="138" t="s">
        <v>171</v>
      </c>
      <c r="D47" s="138"/>
      <c r="E47" s="136">
        <v>436</v>
      </c>
      <c r="F47" s="448">
        <v>61096.95</v>
      </c>
      <c r="G47" s="462"/>
      <c r="H47" s="448">
        <v>69332.54</v>
      </c>
      <c r="I47" s="449"/>
      <c r="J47" s="17"/>
    </row>
    <row r="48" spans="1:10" ht="12.75">
      <c r="A48" s="127"/>
      <c r="B48" s="137"/>
      <c r="C48" s="138" t="s">
        <v>172</v>
      </c>
      <c r="D48" s="138"/>
      <c r="E48" s="136">
        <v>433</v>
      </c>
      <c r="F48" s="448">
        <v>0</v>
      </c>
      <c r="G48" s="462"/>
      <c r="H48" s="448">
        <v>0</v>
      </c>
      <c r="I48" s="449"/>
      <c r="J48" s="17"/>
    </row>
    <row r="49" spans="1:10" ht="12.75">
      <c r="A49" s="127"/>
      <c r="B49" s="137" t="s">
        <v>134</v>
      </c>
      <c r="C49" s="138" t="s">
        <v>173</v>
      </c>
      <c r="D49" s="138"/>
      <c r="E49" s="136">
        <v>44</v>
      </c>
      <c r="F49" s="448">
        <v>4112615.67</v>
      </c>
      <c r="G49" s="462"/>
      <c r="H49" s="448">
        <v>1208720.68</v>
      </c>
      <c r="I49" s="449"/>
      <c r="J49" s="17"/>
    </row>
    <row r="50" spans="1:10" ht="12.75">
      <c r="A50" s="127"/>
      <c r="B50" s="137" t="s">
        <v>136</v>
      </c>
      <c r="C50" s="138" t="s">
        <v>174</v>
      </c>
      <c r="D50" s="138"/>
      <c r="E50" s="136">
        <v>45</v>
      </c>
      <c r="F50" s="448">
        <v>379479.87</v>
      </c>
      <c r="G50" s="462"/>
      <c r="H50" s="448">
        <v>180027.54</v>
      </c>
      <c r="I50" s="449"/>
      <c r="J50" s="17"/>
    </row>
    <row r="51" spans="1:10" ht="12.75">
      <c r="A51" s="127"/>
      <c r="B51" s="137" t="s">
        <v>147</v>
      </c>
      <c r="C51" s="138" t="s">
        <v>175</v>
      </c>
      <c r="D51" s="138"/>
      <c r="E51" s="140" t="s">
        <v>176</v>
      </c>
      <c r="F51" s="448">
        <v>667909.4</v>
      </c>
      <c r="G51" s="462"/>
      <c r="H51" s="448">
        <v>67350.77</v>
      </c>
      <c r="I51" s="449"/>
      <c r="J51" s="17"/>
    </row>
    <row r="52" spans="1:10" ht="10.2" customHeight="1">
      <c r="A52" s="127"/>
      <c r="B52" s="137"/>
      <c r="C52" s="138"/>
      <c r="D52" s="138"/>
      <c r="E52" s="140"/>
      <c r="F52" s="448"/>
      <c r="G52" s="462"/>
      <c r="H52" s="448"/>
      <c r="I52" s="449"/>
      <c r="J52" s="17"/>
    </row>
    <row r="53" spans="1:10" ht="12.75">
      <c r="A53" s="134" t="s">
        <v>177</v>
      </c>
      <c r="B53" s="135" t="s">
        <v>109</v>
      </c>
      <c r="C53" s="128"/>
      <c r="D53" s="128"/>
      <c r="E53" s="136" t="s">
        <v>178</v>
      </c>
      <c r="F53" s="422">
        <v>6561.56</v>
      </c>
      <c r="G53" s="423"/>
      <c r="H53" s="422">
        <v>-3629.19</v>
      </c>
      <c r="I53" s="439"/>
      <c r="J53" s="17"/>
    </row>
    <row r="54" spans="1:10" ht="10.2" customHeight="1">
      <c r="A54" s="134"/>
      <c r="B54" s="135"/>
      <c r="C54" s="128"/>
      <c r="D54" s="128"/>
      <c r="E54" s="136"/>
      <c r="F54" s="433"/>
      <c r="G54" s="434"/>
      <c r="H54" s="433"/>
      <c r="I54" s="445"/>
      <c r="J54" s="17"/>
    </row>
    <row r="55" spans="1:10" ht="12.75">
      <c r="A55" s="134" t="s">
        <v>179</v>
      </c>
      <c r="B55" s="135" t="s">
        <v>180</v>
      </c>
      <c r="C55" s="128"/>
      <c r="D55" s="128"/>
      <c r="E55" s="136" t="s">
        <v>181</v>
      </c>
      <c r="F55" s="422">
        <v>382471.38</v>
      </c>
      <c r="G55" s="423"/>
      <c r="H55" s="422">
        <v>93063.99</v>
      </c>
      <c r="I55" s="439"/>
      <c r="J55" s="17"/>
    </row>
    <row r="56" spans="1:10" ht="12.75">
      <c r="A56" s="127"/>
      <c r="B56" s="128"/>
      <c r="C56" s="135"/>
      <c r="D56" s="135"/>
      <c r="E56" s="136"/>
      <c r="F56" s="452"/>
      <c r="G56" s="458"/>
      <c r="H56" s="452"/>
      <c r="I56" s="453"/>
      <c r="J56" s="17"/>
    </row>
    <row r="57" spans="1:10" ht="13.8" thickBot="1">
      <c r="A57" s="127"/>
      <c r="B57" s="128"/>
      <c r="C57" s="141" t="s">
        <v>182</v>
      </c>
      <c r="D57" s="141"/>
      <c r="E57" s="142" t="s">
        <v>183</v>
      </c>
      <c r="F57" s="450">
        <f>F10+F33+F55</f>
        <v>121021355.82999998</v>
      </c>
      <c r="G57" s="459"/>
      <c r="H57" s="450">
        <f>H10+H33+H55</f>
        <v>99994910.75000001</v>
      </c>
      <c r="I57" s="451"/>
      <c r="J57" s="17"/>
    </row>
    <row r="58" spans="1:10" ht="12.75">
      <c r="A58" s="127"/>
      <c r="B58" s="128"/>
      <c r="C58" s="128"/>
      <c r="D58" s="128"/>
      <c r="E58" s="128"/>
      <c r="F58" s="143"/>
      <c r="G58" s="143"/>
      <c r="H58" s="143"/>
      <c r="I58" s="143"/>
      <c r="J58" s="17"/>
    </row>
    <row r="59" spans="1:9" ht="12.75">
      <c r="A59" s="75"/>
      <c r="B59" s="75"/>
      <c r="C59" s="75"/>
      <c r="D59" s="75"/>
      <c r="E59" s="75"/>
      <c r="F59" s="75"/>
      <c r="G59" s="75"/>
      <c r="H59" s="75"/>
      <c r="I59" s="75"/>
    </row>
  </sheetData>
  <mergeCells count="108">
    <mergeCell ref="A1:B2"/>
    <mergeCell ref="C1:C2"/>
    <mergeCell ref="A3:E3"/>
    <mergeCell ref="E6:E8"/>
    <mergeCell ref="G1:H1"/>
    <mergeCell ref="G2:H2"/>
    <mergeCell ref="G3:H3"/>
    <mergeCell ref="D1:F2"/>
    <mergeCell ref="H6:I8"/>
    <mergeCell ref="F6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7:I57"/>
    <mergeCell ref="H51:I51"/>
    <mergeCell ref="H52:I52"/>
    <mergeCell ref="H53:I53"/>
    <mergeCell ref="H54:I54"/>
    <mergeCell ref="H55:I55"/>
    <mergeCell ref="H56:I56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9" ht="13.2" customHeight="1">
      <c r="A1" s="270" t="str">
        <f>Coordonnées!A1</f>
        <v>Synthèse des Comptes</v>
      </c>
      <c r="B1" s="271"/>
      <c r="C1" s="267" t="str">
        <f>Coordonnées!D1</f>
        <v>Administration communale de</v>
      </c>
      <c r="D1" s="271" t="str">
        <f>Coordonnées!J1</f>
        <v>AC FLEURUS</v>
      </c>
      <c r="E1" s="271"/>
      <c r="F1" s="271"/>
      <c r="G1" s="267" t="str">
        <f>Coordonnées!P1</f>
        <v>Code INS</v>
      </c>
      <c r="H1" s="402"/>
      <c r="I1" s="201">
        <f>Coordonnées!R1</f>
        <v>52021</v>
      </c>
    </row>
    <row r="2" spans="1:9" ht="12.75">
      <c r="A2" s="272"/>
      <c r="B2" s="273"/>
      <c r="C2" s="268"/>
      <c r="D2" s="273"/>
      <c r="E2" s="273"/>
      <c r="F2" s="273"/>
      <c r="G2" s="268" t="str">
        <f>Coordonnées!P2</f>
        <v>Exercice:</v>
      </c>
      <c r="H2" s="403"/>
      <c r="I2" s="202">
        <f>Coordonnées!R2</f>
        <v>2021</v>
      </c>
    </row>
    <row r="3" spans="1:9" ht="12.75">
      <c r="A3" s="398" t="str">
        <f>Coordonnées!A3</f>
        <v>Modèle officiel généré par l'application eComptes © SPW Intérieur et Action Sociale</v>
      </c>
      <c r="B3" s="398"/>
      <c r="C3" s="398"/>
      <c r="D3" s="398"/>
      <c r="E3" s="398"/>
      <c r="F3" s="200"/>
      <c r="G3" s="471" t="str">
        <f>Coordonnées!P3</f>
        <v>Version:</v>
      </c>
      <c r="H3" s="472"/>
      <c r="I3" s="191">
        <f>Coordonnées!R3</f>
        <v>1</v>
      </c>
    </row>
    <row r="4" ht="13.8" thickBot="1"/>
    <row r="5" spans="1:9" ht="12.75">
      <c r="A5" s="107"/>
      <c r="B5" s="108"/>
      <c r="C5" s="107"/>
      <c r="D5" s="109"/>
      <c r="E5" s="524" t="s">
        <v>42</v>
      </c>
      <c r="F5" s="527">
        <f>I2</f>
        <v>2021</v>
      </c>
      <c r="G5" s="528"/>
      <c r="H5" s="527">
        <f>F5-1</f>
        <v>2020</v>
      </c>
      <c r="I5" s="533"/>
    </row>
    <row r="6" spans="1:9" ht="12.75">
      <c r="A6" s="110"/>
      <c r="B6" s="111"/>
      <c r="C6" s="108" t="s">
        <v>184</v>
      </c>
      <c r="D6" s="112"/>
      <c r="E6" s="525"/>
      <c r="F6" s="529"/>
      <c r="G6" s="530"/>
      <c r="H6" s="529"/>
      <c r="I6" s="534"/>
    </row>
    <row r="7" spans="1:9" ht="10.2" customHeight="1" thickBot="1">
      <c r="A7" s="110"/>
      <c r="B7" s="111"/>
      <c r="C7" s="112"/>
      <c r="D7" s="112"/>
      <c r="E7" s="526"/>
      <c r="F7" s="531"/>
      <c r="G7" s="532"/>
      <c r="H7" s="531"/>
      <c r="I7" s="535"/>
    </row>
    <row r="8" spans="1:9" ht="12.75">
      <c r="A8" s="113" t="s">
        <v>185</v>
      </c>
      <c r="B8" s="114" t="s">
        <v>186</v>
      </c>
      <c r="C8" s="112"/>
      <c r="D8" s="112"/>
      <c r="E8" s="115" t="s">
        <v>187</v>
      </c>
      <c r="F8" s="507"/>
      <c r="G8" s="538"/>
      <c r="H8" s="507"/>
      <c r="I8" s="508"/>
    </row>
    <row r="9" spans="1:9" ht="12.75">
      <c r="A9" s="110"/>
      <c r="B9" s="110" t="s">
        <v>51</v>
      </c>
      <c r="C9" s="116" t="s">
        <v>188</v>
      </c>
      <c r="D9" s="116"/>
      <c r="E9" s="117">
        <v>60</v>
      </c>
      <c r="F9" s="482">
        <v>1038591.33</v>
      </c>
      <c r="G9" s="516"/>
      <c r="H9" s="482">
        <v>923130.03</v>
      </c>
      <c r="I9" s="483"/>
    </row>
    <row r="10" spans="1:9" ht="12.75">
      <c r="A10" s="110"/>
      <c r="B10" s="110" t="s">
        <v>53</v>
      </c>
      <c r="C10" s="116" t="s">
        <v>189</v>
      </c>
      <c r="D10" s="116"/>
      <c r="E10" s="117">
        <v>61</v>
      </c>
      <c r="F10" s="482">
        <v>4468660.72</v>
      </c>
      <c r="G10" s="516"/>
      <c r="H10" s="482">
        <v>3974301.91</v>
      </c>
      <c r="I10" s="483"/>
    </row>
    <row r="11" spans="1:9" ht="12.75">
      <c r="A11" s="110"/>
      <c r="B11" s="110" t="s">
        <v>55</v>
      </c>
      <c r="C11" s="116" t="s">
        <v>190</v>
      </c>
      <c r="D11" s="116"/>
      <c r="E11" s="118">
        <v>62</v>
      </c>
      <c r="F11" s="482">
        <v>13181570.2</v>
      </c>
      <c r="G11" s="516"/>
      <c r="H11" s="482">
        <v>12376844.81</v>
      </c>
      <c r="I11" s="483"/>
    </row>
    <row r="12" spans="1:9" ht="12.75">
      <c r="A12" s="110"/>
      <c r="B12" s="110" t="s">
        <v>57</v>
      </c>
      <c r="C12" s="116" t="s">
        <v>191</v>
      </c>
      <c r="D12" s="116"/>
      <c r="E12" s="118">
        <v>63</v>
      </c>
      <c r="F12" s="482">
        <v>7137751.41</v>
      </c>
      <c r="G12" s="516"/>
      <c r="H12" s="482">
        <v>7188323.59</v>
      </c>
      <c r="I12" s="483"/>
    </row>
    <row r="13" spans="1:9" ht="12.75">
      <c r="A13" s="110"/>
      <c r="B13" s="110" t="s">
        <v>59</v>
      </c>
      <c r="C13" s="116" t="s">
        <v>192</v>
      </c>
      <c r="D13" s="116"/>
      <c r="E13" s="117">
        <v>64</v>
      </c>
      <c r="F13" s="482">
        <v>1587280.34</v>
      </c>
      <c r="G13" s="516"/>
      <c r="H13" s="482">
        <v>1513869.95</v>
      </c>
      <c r="I13" s="483"/>
    </row>
    <row r="14" spans="1:9" ht="12.75">
      <c r="A14" s="110"/>
      <c r="B14" s="110" t="s">
        <v>61</v>
      </c>
      <c r="C14" s="116" t="s">
        <v>193</v>
      </c>
      <c r="D14" s="116"/>
      <c r="E14" s="117">
        <v>65</v>
      </c>
      <c r="F14" s="482">
        <f>SUM(F15:F17)</f>
        <v>282239.60000000003</v>
      </c>
      <c r="G14" s="516"/>
      <c r="H14" s="482">
        <f>SUM(H15:H17)</f>
        <v>271750.47000000003</v>
      </c>
      <c r="I14" s="483"/>
    </row>
    <row r="15" spans="1:9" ht="12.75">
      <c r="A15" s="110"/>
      <c r="B15" s="110" t="s">
        <v>187</v>
      </c>
      <c r="C15" s="116" t="s">
        <v>194</v>
      </c>
      <c r="D15" s="116"/>
      <c r="E15" s="117" t="s">
        <v>195</v>
      </c>
      <c r="F15" s="482">
        <v>248614.51</v>
      </c>
      <c r="G15" s="516"/>
      <c r="H15" s="482">
        <v>261927.1</v>
      </c>
      <c r="I15" s="483"/>
    </row>
    <row r="16" spans="1:9" ht="12.75">
      <c r="A16" s="110"/>
      <c r="B16" s="110"/>
      <c r="C16" s="116" t="s">
        <v>196</v>
      </c>
      <c r="D16" s="116"/>
      <c r="E16" s="117">
        <v>657</v>
      </c>
      <c r="F16" s="494">
        <v>30601.07</v>
      </c>
      <c r="G16" s="515"/>
      <c r="H16" s="494">
        <v>7574.24</v>
      </c>
      <c r="I16" s="495"/>
    </row>
    <row r="17" spans="1:9" ht="12.75">
      <c r="A17" s="110"/>
      <c r="B17" s="110"/>
      <c r="C17" s="116" t="s">
        <v>197</v>
      </c>
      <c r="D17" s="116"/>
      <c r="E17" s="117">
        <v>658</v>
      </c>
      <c r="F17" s="482">
        <v>3024.02</v>
      </c>
      <c r="G17" s="516"/>
      <c r="H17" s="482">
        <v>2249.13</v>
      </c>
      <c r="I17" s="483"/>
    </row>
    <row r="18" spans="1:9" ht="10.2" customHeight="1">
      <c r="A18" s="110"/>
      <c r="B18" s="111"/>
      <c r="C18" s="116"/>
      <c r="D18" s="116"/>
      <c r="E18" s="117"/>
      <c r="F18" s="482"/>
      <c r="G18" s="516"/>
      <c r="H18" s="482"/>
      <c r="I18" s="483"/>
    </row>
    <row r="19" spans="1:9" ht="12.75">
      <c r="A19" s="113" t="s">
        <v>198</v>
      </c>
      <c r="B19" s="114" t="s">
        <v>199</v>
      </c>
      <c r="C19" s="112"/>
      <c r="D19" s="112"/>
      <c r="E19" s="117" t="s">
        <v>200</v>
      </c>
      <c r="F19" s="422">
        <f>SUM(F9:F14)</f>
        <v>27696093.6</v>
      </c>
      <c r="G19" s="511"/>
      <c r="H19" s="422">
        <f>SUM(H9:H14)</f>
        <v>26248220.759999998</v>
      </c>
      <c r="I19" s="439"/>
    </row>
    <row r="20" spans="1:9" ht="10.2" customHeight="1">
      <c r="A20" s="110"/>
      <c r="B20" s="111"/>
      <c r="C20" s="116"/>
      <c r="D20" s="116"/>
      <c r="E20" s="117"/>
      <c r="F20" s="509"/>
      <c r="G20" s="523"/>
      <c r="H20" s="509"/>
      <c r="I20" s="510"/>
    </row>
    <row r="21" spans="1:9" ht="12.75">
      <c r="A21" s="113" t="s">
        <v>73</v>
      </c>
      <c r="B21" s="119" t="s">
        <v>201</v>
      </c>
      <c r="C21" s="120"/>
      <c r="D21" s="120"/>
      <c r="E21" s="117" t="s">
        <v>187</v>
      </c>
      <c r="F21" s="490">
        <f>IF(Charges!F19&lt;Produits!F19,Produits!F19-Charges!F19,0)</f>
        <v>206363.40999999642</v>
      </c>
      <c r="G21" s="513"/>
      <c r="H21" s="490">
        <f>IF(Charges!H19&lt;Produits!H19,Produits!H19-Charges!H19,0)</f>
        <v>1541045.330000002</v>
      </c>
      <c r="I21" s="491"/>
    </row>
    <row r="22" spans="1:9" ht="10.2" customHeight="1">
      <c r="A22" s="113"/>
      <c r="B22" s="119"/>
      <c r="C22" s="120"/>
      <c r="D22" s="120"/>
      <c r="E22" s="117"/>
      <c r="F22" s="492"/>
      <c r="G22" s="514"/>
      <c r="H22" s="492"/>
      <c r="I22" s="493"/>
    </row>
    <row r="23" spans="1:9" ht="12.75">
      <c r="A23" s="113" t="s">
        <v>79</v>
      </c>
      <c r="B23" s="536" t="s">
        <v>291</v>
      </c>
      <c r="C23" s="536"/>
      <c r="D23" s="537"/>
      <c r="E23" s="118" t="s">
        <v>202</v>
      </c>
      <c r="F23" s="494"/>
      <c r="G23" s="515"/>
      <c r="H23" s="494"/>
      <c r="I23" s="495"/>
    </row>
    <row r="24" spans="1:9" ht="12.75">
      <c r="A24" s="110"/>
      <c r="B24" s="536"/>
      <c r="C24" s="536"/>
      <c r="D24" s="537"/>
      <c r="E24" s="117"/>
      <c r="F24" s="494"/>
      <c r="G24" s="515"/>
      <c r="H24" s="494"/>
      <c r="I24" s="495"/>
    </row>
    <row r="25" spans="1:9" ht="12.75">
      <c r="A25" s="110"/>
      <c r="B25" s="110" t="s">
        <v>51</v>
      </c>
      <c r="C25" s="116" t="s">
        <v>203</v>
      </c>
      <c r="D25" s="116"/>
      <c r="E25" s="117">
        <v>660</v>
      </c>
      <c r="F25" s="482">
        <v>3532344.71</v>
      </c>
      <c r="G25" s="516"/>
      <c r="H25" s="482">
        <v>3037947.88</v>
      </c>
      <c r="I25" s="483"/>
    </row>
    <row r="26" spans="1:9" ht="12.75">
      <c r="A26" s="110"/>
      <c r="B26" s="110" t="s">
        <v>53</v>
      </c>
      <c r="C26" s="116" t="s">
        <v>204</v>
      </c>
      <c r="D26" s="116"/>
      <c r="E26" s="117">
        <v>661</v>
      </c>
      <c r="F26" s="482">
        <v>0</v>
      </c>
      <c r="G26" s="516"/>
      <c r="H26" s="482">
        <v>0</v>
      </c>
      <c r="I26" s="483"/>
    </row>
    <row r="27" spans="1:9" ht="12.75">
      <c r="A27" s="110"/>
      <c r="B27" s="110" t="s">
        <v>55</v>
      </c>
      <c r="C27" s="116" t="s">
        <v>205</v>
      </c>
      <c r="D27" s="116"/>
      <c r="E27" s="118" t="s">
        <v>206</v>
      </c>
      <c r="F27" s="482">
        <v>0</v>
      </c>
      <c r="G27" s="516"/>
      <c r="H27" s="482">
        <v>0</v>
      </c>
      <c r="I27" s="483"/>
    </row>
    <row r="28" spans="1:9" ht="12.75">
      <c r="A28" s="110"/>
      <c r="B28" s="110" t="s">
        <v>57</v>
      </c>
      <c r="C28" s="116" t="s">
        <v>207</v>
      </c>
      <c r="D28" s="116"/>
      <c r="E28" s="117"/>
      <c r="F28" s="494"/>
      <c r="G28" s="515"/>
      <c r="H28" s="494"/>
      <c r="I28" s="495"/>
    </row>
    <row r="29" spans="1:9" ht="12.75">
      <c r="A29" s="110"/>
      <c r="B29" s="110"/>
      <c r="C29" s="116" t="s">
        <v>208</v>
      </c>
      <c r="D29" s="116"/>
      <c r="E29" s="117">
        <v>665</v>
      </c>
      <c r="F29" s="482">
        <v>20053.13</v>
      </c>
      <c r="G29" s="516"/>
      <c r="H29" s="482">
        <v>20013.36</v>
      </c>
      <c r="I29" s="483"/>
    </row>
    <row r="30" spans="1:9" ht="12.75">
      <c r="A30" s="110"/>
      <c r="B30" s="110" t="s">
        <v>59</v>
      </c>
      <c r="C30" s="116" t="s">
        <v>209</v>
      </c>
      <c r="D30" s="116"/>
      <c r="E30" s="117">
        <v>666</v>
      </c>
      <c r="F30" s="482">
        <v>40000</v>
      </c>
      <c r="G30" s="516"/>
      <c r="H30" s="482">
        <v>1550000</v>
      </c>
      <c r="I30" s="483"/>
    </row>
    <row r="31" spans="1:9" ht="12.75">
      <c r="A31" s="110"/>
      <c r="B31" s="110" t="s">
        <v>61</v>
      </c>
      <c r="C31" s="116" t="s">
        <v>210</v>
      </c>
      <c r="D31" s="116"/>
      <c r="E31" s="117" t="s">
        <v>187</v>
      </c>
      <c r="F31" s="494"/>
      <c r="G31" s="515"/>
      <c r="H31" s="494"/>
      <c r="I31" s="495"/>
    </row>
    <row r="32" spans="1:9" ht="12.75">
      <c r="A32" s="110"/>
      <c r="B32" s="110"/>
      <c r="C32" s="116" t="s">
        <v>211</v>
      </c>
      <c r="D32" s="116"/>
      <c r="E32" s="117">
        <v>667</v>
      </c>
      <c r="F32" s="482">
        <v>17666.32</v>
      </c>
      <c r="G32" s="516"/>
      <c r="H32" s="482">
        <v>17475.13</v>
      </c>
      <c r="I32" s="483"/>
    </row>
    <row r="33" spans="1:9" ht="10.2" customHeight="1">
      <c r="A33" s="110"/>
      <c r="B33" s="111"/>
      <c r="C33" s="116"/>
      <c r="D33" s="116"/>
      <c r="E33" s="117"/>
      <c r="F33" s="482"/>
      <c r="G33" s="516"/>
      <c r="H33" s="482"/>
      <c r="I33" s="483"/>
    </row>
    <row r="34" spans="1:9" ht="12.75">
      <c r="A34" s="113" t="s">
        <v>84</v>
      </c>
      <c r="B34" s="114" t="s">
        <v>212</v>
      </c>
      <c r="C34" s="112"/>
      <c r="D34" s="112"/>
      <c r="E34" s="117">
        <v>66</v>
      </c>
      <c r="F34" s="422">
        <f>SUM(F25:F32)</f>
        <v>3610064.1599999997</v>
      </c>
      <c r="G34" s="511"/>
      <c r="H34" s="422">
        <f>SUM(H25:H32)</f>
        <v>4625436.37</v>
      </c>
      <c r="I34" s="439"/>
    </row>
    <row r="35" spans="1:9" ht="10.2" customHeight="1">
      <c r="A35" s="113"/>
      <c r="B35" s="114"/>
      <c r="C35" s="112"/>
      <c r="D35" s="112"/>
      <c r="E35" s="117"/>
      <c r="F35" s="486"/>
      <c r="G35" s="512"/>
      <c r="H35" s="486"/>
      <c r="I35" s="487"/>
    </row>
    <row r="36" spans="1:9" ht="12.75">
      <c r="A36" s="113" t="s">
        <v>213</v>
      </c>
      <c r="B36" s="114" t="s">
        <v>214</v>
      </c>
      <c r="C36" s="116"/>
      <c r="D36" s="116"/>
      <c r="E36" s="117" t="s">
        <v>215</v>
      </c>
      <c r="F36" s="422">
        <f>F19+F34</f>
        <v>31306157.76</v>
      </c>
      <c r="G36" s="511"/>
      <c r="H36" s="422">
        <f>H19+H34</f>
        <v>30873657.13</v>
      </c>
      <c r="I36" s="439"/>
    </row>
    <row r="37" spans="1:9" ht="10.2" customHeight="1">
      <c r="A37" s="113"/>
      <c r="B37" s="114"/>
      <c r="C37" s="116"/>
      <c r="D37" s="116"/>
      <c r="E37" s="117"/>
      <c r="F37" s="486"/>
      <c r="G37" s="512"/>
      <c r="H37" s="486"/>
      <c r="I37" s="487"/>
    </row>
    <row r="38" spans="1:9" ht="12.75">
      <c r="A38" s="113" t="s">
        <v>93</v>
      </c>
      <c r="B38" s="114" t="s">
        <v>216</v>
      </c>
      <c r="C38" s="116"/>
      <c r="D38" s="116"/>
      <c r="E38" s="117" t="s">
        <v>187</v>
      </c>
      <c r="F38" s="502">
        <f>IF(Charges!F36&lt;Produits!F33,Produits!F33-Charges!F36,0)</f>
        <v>1146745.6499999948</v>
      </c>
      <c r="G38" s="520"/>
      <c r="H38" s="502">
        <f>IF(Charges!H36&lt;Produits!H33,Produits!H33-Charges!H36,0)</f>
        <v>0</v>
      </c>
      <c r="I38" s="503"/>
    </row>
    <row r="39" spans="1:9" ht="10.2" customHeight="1">
      <c r="A39" s="113"/>
      <c r="B39" s="114"/>
      <c r="C39" s="116"/>
      <c r="D39" s="116"/>
      <c r="E39" s="117"/>
      <c r="F39" s="504"/>
      <c r="G39" s="521"/>
      <c r="H39" s="504"/>
      <c r="I39" s="505"/>
    </row>
    <row r="40" spans="1:9" ht="12.75">
      <c r="A40" s="113" t="s">
        <v>108</v>
      </c>
      <c r="B40" s="114" t="s">
        <v>217</v>
      </c>
      <c r="C40" s="116"/>
      <c r="D40" s="116"/>
      <c r="E40" s="117"/>
      <c r="F40" s="494"/>
      <c r="G40" s="515"/>
      <c r="H40" s="494"/>
      <c r="I40" s="495"/>
    </row>
    <row r="41" spans="1:9" ht="12.75">
      <c r="A41" s="113"/>
      <c r="B41" s="110" t="s">
        <v>51</v>
      </c>
      <c r="C41" s="116" t="s">
        <v>218</v>
      </c>
      <c r="D41" s="116"/>
      <c r="E41" s="117">
        <v>671</v>
      </c>
      <c r="F41" s="482">
        <v>134997.85</v>
      </c>
      <c r="G41" s="516"/>
      <c r="H41" s="482">
        <v>87750.52</v>
      </c>
      <c r="I41" s="483"/>
    </row>
    <row r="42" spans="1:9" ht="12.75">
      <c r="A42" s="113"/>
      <c r="B42" s="110" t="s">
        <v>53</v>
      </c>
      <c r="C42" s="116" t="s">
        <v>219</v>
      </c>
      <c r="D42" s="116"/>
      <c r="E42" s="117">
        <v>672</v>
      </c>
      <c r="F42" s="482">
        <v>0</v>
      </c>
      <c r="G42" s="516"/>
      <c r="H42" s="482">
        <v>0</v>
      </c>
      <c r="I42" s="483"/>
    </row>
    <row r="43" spans="1:9" ht="12.75">
      <c r="A43" s="113"/>
      <c r="B43" s="110" t="s">
        <v>55</v>
      </c>
      <c r="C43" s="116" t="s">
        <v>220</v>
      </c>
      <c r="D43" s="116"/>
      <c r="E43" s="117">
        <v>673</v>
      </c>
      <c r="F43" s="482">
        <v>986.18</v>
      </c>
      <c r="G43" s="516"/>
      <c r="H43" s="482">
        <v>88469.97</v>
      </c>
      <c r="I43" s="483"/>
    </row>
    <row r="44" spans="1:9" s="27" customFormat="1" ht="18.6" customHeight="1">
      <c r="A44" s="121"/>
      <c r="B44" s="122"/>
      <c r="C44" s="120" t="s">
        <v>221</v>
      </c>
      <c r="D44" s="123"/>
      <c r="E44" s="124">
        <v>67</v>
      </c>
      <c r="F44" s="500">
        <f>SUM(F41:F43)</f>
        <v>135984.03</v>
      </c>
      <c r="G44" s="522"/>
      <c r="H44" s="500">
        <f>SUM(H41:H43)</f>
        <v>176220.49</v>
      </c>
      <c r="I44" s="501"/>
    </row>
    <row r="45" spans="1:9" ht="10.2" customHeight="1">
      <c r="A45" s="113"/>
      <c r="B45" s="125"/>
      <c r="C45" s="120"/>
      <c r="D45" s="120"/>
      <c r="E45" s="117"/>
      <c r="F45" s="433"/>
      <c r="G45" s="517"/>
      <c r="H45" s="433"/>
      <c r="I45" s="445"/>
    </row>
    <row r="46" spans="1:9" ht="12.75">
      <c r="A46" s="113" t="s">
        <v>111</v>
      </c>
      <c r="B46" s="114" t="s">
        <v>222</v>
      </c>
      <c r="C46" s="116"/>
      <c r="D46" s="116"/>
      <c r="E46" s="117"/>
      <c r="F46" s="494"/>
      <c r="G46" s="515"/>
      <c r="H46" s="494"/>
      <c r="I46" s="495"/>
    </row>
    <row r="47" spans="1:9" ht="12.75">
      <c r="A47" s="113"/>
      <c r="B47" s="110" t="s">
        <v>51</v>
      </c>
      <c r="C47" s="116" t="s">
        <v>223</v>
      </c>
      <c r="D47" s="116"/>
      <c r="E47" s="117">
        <v>685</v>
      </c>
      <c r="F47" s="482">
        <v>2500000</v>
      </c>
      <c r="G47" s="516"/>
      <c r="H47" s="482">
        <v>2500000</v>
      </c>
      <c r="I47" s="483"/>
    </row>
    <row r="48" spans="1:9" ht="12.75">
      <c r="A48" s="113"/>
      <c r="B48" s="110" t="s">
        <v>53</v>
      </c>
      <c r="C48" s="116" t="s">
        <v>224</v>
      </c>
      <c r="D48" s="116"/>
      <c r="E48" s="117">
        <v>686</v>
      </c>
      <c r="F48" s="482">
        <v>715761.6</v>
      </c>
      <c r="G48" s="516"/>
      <c r="H48" s="482">
        <v>307308.07</v>
      </c>
      <c r="I48" s="483"/>
    </row>
    <row r="49" spans="1:9" ht="18.6" customHeight="1">
      <c r="A49" s="113"/>
      <c r="B49" s="125"/>
      <c r="C49" s="120" t="s">
        <v>225</v>
      </c>
      <c r="D49" s="120"/>
      <c r="E49" s="117">
        <v>68</v>
      </c>
      <c r="F49" s="422">
        <f>SUM(F47:F48)</f>
        <v>3215761.6</v>
      </c>
      <c r="G49" s="511"/>
      <c r="H49" s="422">
        <f>SUM(H47:H48)</f>
        <v>2807308.07</v>
      </c>
      <c r="I49" s="439"/>
    </row>
    <row r="50" spans="1:9" ht="10.2" customHeight="1">
      <c r="A50" s="113"/>
      <c r="B50" s="125"/>
      <c r="C50" s="120"/>
      <c r="D50" s="120"/>
      <c r="E50" s="117"/>
      <c r="F50" s="433"/>
      <c r="G50" s="517"/>
      <c r="H50" s="433"/>
      <c r="I50" s="445"/>
    </row>
    <row r="51" spans="1:9" ht="12.75">
      <c r="A51" s="113" t="s">
        <v>118</v>
      </c>
      <c r="B51" s="536" t="s">
        <v>289</v>
      </c>
      <c r="C51" s="536"/>
      <c r="D51" s="537"/>
      <c r="E51" s="117"/>
      <c r="F51" s="496"/>
      <c r="G51" s="518"/>
      <c r="H51" s="496"/>
      <c r="I51" s="497"/>
    </row>
    <row r="52" spans="1:9" ht="12.75">
      <c r="A52" s="113"/>
      <c r="B52" s="536"/>
      <c r="C52" s="536"/>
      <c r="D52" s="537"/>
      <c r="E52" s="117" t="s">
        <v>226</v>
      </c>
      <c r="F52" s="498">
        <f>F44+F49</f>
        <v>3351745.63</v>
      </c>
      <c r="G52" s="519"/>
      <c r="H52" s="498">
        <f>H44+H49</f>
        <v>2983528.5599999996</v>
      </c>
      <c r="I52" s="499"/>
    </row>
    <row r="53" spans="1:9" ht="10.2" customHeight="1">
      <c r="A53" s="113"/>
      <c r="B53" s="114"/>
      <c r="C53" s="116"/>
      <c r="D53" s="116"/>
      <c r="E53" s="117"/>
      <c r="F53" s="486"/>
      <c r="G53" s="512"/>
      <c r="H53" s="486"/>
      <c r="I53" s="487"/>
    </row>
    <row r="54" spans="1:9" ht="12.75">
      <c r="A54" s="113" t="s">
        <v>227</v>
      </c>
      <c r="B54" s="114" t="s">
        <v>228</v>
      </c>
      <c r="C54" s="116"/>
      <c r="D54" s="120"/>
      <c r="E54" s="117"/>
      <c r="F54" s="490">
        <f>IF(Charges!F52&lt;Produits!F51,Produits!F51-Charges!F52,0)</f>
        <v>0</v>
      </c>
      <c r="G54" s="513"/>
      <c r="H54" s="490">
        <f>IF(Charges!H52&lt;Produits!H51,Produits!H51-Charges!H52,0)</f>
        <v>88640.18000000063</v>
      </c>
      <c r="I54" s="491"/>
    </row>
    <row r="55" spans="1:9" ht="10.2" customHeight="1">
      <c r="A55" s="113"/>
      <c r="B55" s="125"/>
      <c r="C55" s="116"/>
      <c r="D55" s="120"/>
      <c r="E55" s="117"/>
      <c r="F55" s="486"/>
      <c r="G55" s="512"/>
      <c r="H55" s="486"/>
      <c r="I55" s="487"/>
    </row>
    <row r="56" spans="1:9" ht="12.75">
      <c r="A56" s="113" t="s">
        <v>229</v>
      </c>
      <c r="B56" s="114" t="s">
        <v>230</v>
      </c>
      <c r="C56" s="116"/>
      <c r="D56" s="120"/>
      <c r="E56" s="117"/>
      <c r="F56" s="422">
        <f>F36+F52</f>
        <v>34657903.39</v>
      </c>
      <c r="G56" s="511"/>
      <c r="H56" s="422">
        <f>H36+H52</f>
        <v>33857185.69</v>
      </c>
      <c r="I56" s="439"/>
    </row>
    <row r="57" spans="1:9" ht="10.2" customHeight="1">
      <c r="A57" s="113"/>
      <c r="B57" s="125"/>
      <c r="C57" s="116"/>
      <c r="D57" s="116"/>
      <c r="E57" s="117"/>
      <c r="F57" s="486"/>
      <c r="G57" s="512"/>
      <c r="H57" s="486"/>
      <c r="I57" s="487"/>
    </row>
    <row r="58" spans="1:9" ht="12.75">
      <c r="A58" s="113" t="s">
        <v>231</v>
      </c>
      <c r="B58" s="114" t="s">
        <v>232</v>
      </c>
      <c r="C58" s="116"/>
      <c r="D58" s="116"/>
      <c r="E58" s="117"/>
      <c r="F58" s="490">
        <f>IF(Charges!F56&lt;Produits!F55,Produits!F55-Charges!F56,0)</f>
        <v>1021271.799999997</v>
      </c>
      <c r="G58" s="513"/>
      <c r="H58" s="490">
        <f>IF(Charges!H56&lt;Produits!H55,Produits!H55-Charges!H56,0)</f>
        <v>0</v>
      </c>
      <c r="I58" s="491"/>
    </row>
    <row r="59" spans="1:9" ht="10.2" customHeight="1">
      <c r="A59" s="113"/>
      <c r="B59" s="114"/>
      <c r="C59" s="116"/>
      <c r="D59" s="116"/>
      <c r="E59" s="117"/>
      <c r="F59" s="492"/>
      <c r="G59" s="514"/>
      <c r="H59" s="492"/>
      <c r="I59" s="493"/>
    </row>
    <row r="60" spans="1:9" ht="12.75">
      <c r="A60" s="113" t="s">
        <v>233</v>
      </c>
      <c r="B60" s="114" t="s">
        <v>234</v>
      </c>
      <c r="C60" s="116"/>
      <c r="D60" s="116"/>
      <c r="E60" s="117"/>
      <c r="F60" s="494"/>
      <c r="G60" s="515"/>
      <c r="H60" s="494"/>
      <c r="I60" s="495"/>
    </row>
    <row r="61" spans="1:9" ht="12.75">
      <c r="A61" s="113"/>
      <c r="B61" s="110" t="s">
        <v>51</v>
      </c>
      <c r="C61" s="116" t="s">
        <v>235</v>
      </c>
      <c r="D61" s="116"/>
      <c r="E61" s="117">
        <v>69201</v>
      </c>
      <c r="F61" s="482">
        <v>1146745.65</v>
      </c>
      <c r="G61" s="516"/>
      <c r="H61" s="482">
        <v>0</v>
      </c>
      <c r="I61" s="483"/>
    </row>
    <row r="62" spans="1:9" ht="12.75">
      <c r="A62" s="113"/>
      <c r="B62" s="110" t="s">
        <v>53</v>
      </c>
      <c r="C62" s="116" t="s">
        <v>236</v>
      </c>
      <c r="D62" s="116"/>
      <c r="E62" s="117">
        <v>69202</v>
      </c>
      <c r="F62" s="482">
        <v>0</v>
      </c>
      <c r="G62" s="516"/>
      <c r="H62" s="482">
        <v>88640.18</v>
      </c>
      <c r="I62" s="483"/>
    </row>
    <row r="63" spans="1:9" ht="18.6" customHeight="1">
      <c r="A63" s="113"/>
      <c r="B63" s="125"/>
      <c r="C63" s="120" t="s">
        <v>237</v>
      </c>
      <c r="D63" s="120"/>
      <c r="E63" s="117">
        <v>69</v>
      </c>
      <c r="F63" s="490">
        <f>SUM(F61:F62)</f>
        <v>1146745.65</v>
      </c>
      <c r="G63" s="513"/>
      <c r="H63" s="484">
        <f>SUM(H61:H62)</f>
        <v>88640.18</v>
      </c>
      <c r="I63" s="485"/>
    </row>
    <row r="64" spans="1:9" ht="10.2" customHeight="1">
      <c r="A64" s="113"/>
      <c r="B64" s="125"/>
      <c r="C64" s="116"/>
      <c r="D64" s="116"/>
      <c r="E64" s="117"/>
      <c r="F64" s="486"/>
      <c r="G64" s="512"/>
      <c r="H64" s="486"/>
      <c r="I64" s="487"/>
    </row>
    <row r="65" spans="1:9" ht="13.8" thickBot="1">
      <c r="A65" s="113" t="s">
        <v>238</v>
      </c>
      <c r="B65" s="114" t="s">
        <v>239</v>
      </c>
      <c r="C65" s="116"/>
      <c r="D65" s="116"/>
      <c r="E65" s="126"/>
      <c r="F65" s="488">
        <f>F56+F63</f>
        <v>35804649.04</v>
      </c>
      <c r="G65" s="506"/>
      <c r="H65" s="488">
        <f>H56+H63</f>
        <v>33945825.87</v>
      </c>
      <c r="I65" s="489"/>
    </row>
    <row r="66" spans="1:9" ht="15">
      <c r="A66" s="19"/>
      <c r="B66" s="21"/>
      <c r="C66" s="21"/>
      <c r="D66" s="21"/>
      <c r="E66" s="22"/>
      <c r="F66" s="20"/>
      <c r="G66" s="20"/>
      <c r="H66" s="20"/>
      <c r="I66" s="20"/>
    </row>
  </sheetData>
  <mergeCells count="128">
    <mergeCell ref="E5:E7"/>
    <mergeCell ref="G1:H1"/>
    <mergeCell ref="G2:H2"/>
    <mergeCell ref="G3:H3"/>
    <mergeCell ref="D1:F2"/>
    <mergeCell ref="F5:G7"/>
    <mergeCell ref="H5:I7"/>
    <mergeCell ref="B51:D52"/>
    <mergeCell ref="A3:E3"/>
    <mergeCell ref="A1:B2"/>
    <mergeCell ref="C1:C2"/>
    <mergeCell ref="B23:D24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9:I49"/>
    <mergeCell ref="H50:I50"/>
    <mergeCell ref="H51:I51"/>
    <mergeCell ref="H52:I52"/>
    <mergeCell ref="H53:I53"/>
    <mergeCell ref="H54:I54"/>
    <mergeCell ref="H61:I61"/>
    <mergeCell ref="H55:I55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57421875" style="0" customWidth="1"/>
    <col min="7" max="8" width="6.7109375" style="0" customWidth="1"/>
    <col min="9" max="9" width="11.57421875" style="0" customWidth="1"/>
  </cols>
  <sheetData>
    <row r="1" spans="1:10" ht="13.2" customHeight="1">
      <c r="A1" s="270" t="str">
        <f>Coordonnées!A1</f>
        <v>Synthèse des Comptes</v>
      </c>
      <c r="B1" s="271"/>
      <c r="C1" s="267" t="str">
        <f>Coordonnées!D1</f>
        <v>Administration communale de</v>
      </c>
      <c r="D1" s="271" t="str">
        <f>Coordonnées!J1</f>
        <v>AC FLEURUS</v>
      </c>
      <c r="E1" s="271"/>
      <c r="F1" s="271"/>
      <c r="G1" s="267" t="str">
        <f>Coordonnées!P1</f>
        <v>Code INS</v>
      </c>
      <c r="H1" s="402"/>
      <c r="I1" s="201">
        <f>Coordonnées!R1</f>
        <v>52021</v>
      </c>
      <c r="J1" s="23"/>
    </row>
    <row r="2" spans="1:10" ht="12.75">
      <c r="A2" s="272"/>
      <c r="B2" s="273"/>
      <c r="C2" s="268"/>
      <c r="D2" s="273"/>
      <c r="E2" s="273"/>
      <c r="F2" s="273"/>
      <c r="G2" s="269" t="str">
        <f>Coordonnées!P2</f>
        <v>Exercice:</v>
      </c>
      <c r="H2" s="470"/>
      <c r="I2" s="202">
        <f>Coordonnées!R2</f>
        <v>2021</v>
      </c>
      <c r="J2" s="23"/>
    </row>
    <row r="3" spans="1:10" ht="12.75">
      <c r="A3" s="466" t="str">
        <f>Coordonnées!A3</f>
        <v>Modèle officiel généré par l'application eComptes © SPW Intérieur et Action Sociale</v>
      </c>
      <c r="B3" s="466"/>
      <c r="C3" s="466"/>
      <c r="D3" s="466"/>
      <c r="E3" s="466"/>
      <c r="F3" s="200"/>
      <c r="G3" s="471" t="str">
        <f>Coordonnées!P3</f>
        <v>Version:</v>
      </c>
      <c r="H3" s="472"/>
      <c r="I3" s="191">
        <f>Coordonnées!R3</f>
        <v>1</v>
      </c>
      <c r="J3" s="23"/>
    </row>
    <row r="4" spans="1:10" ht="13.8" thickBot="1">
      <c r="A4" s="45"/>
      <c r="B4" s="46"/>
      <c r="C4" s="47"/>
      <c r="D4" s="47"/>
      <c r="E4" s="48"/>
      <c r="F4" s="37"/>
      <c r="G4" s="37"/>
      <c r="H4" s="37"/>
      <c r="I4" s="46"/>
      <c r="J4" s="23"/>
    </row>
    <row r="5" spans="1:10" ht="12.75">
      <c r="A5" s="87"/>
      <c r="B5" s="88"/>
      <c r="C5" s="89"/>
      <c r="D5" s="89"/>
      <c r="E5" s="578" t="s">
        <v>42</v>
      </c>
      <c r="F5" s="580">
        <f>I2</f>
        <v>2021</v>
      </c>
      <c r="G5" s="581"/>
      <c r="H5" s="586">
        <f>F5-1</f>
        <v>2020</v>
      </c>
      <c r="I5" s="587"/>
      <c r="J5" s="23"/>
    </row>
    <row r="6" spans="1:10" ht="12.75">
      <c r="A6" s="90" t="s">
        <v>184</v>
      </c>
      <c r="B6" s="91"/>
      <c r="C6" s="91"/>
      <c r="D6" s="91"/>
      <c r="E6" s="579"/>
      <c r="F6" s="582"/>
      <c r="G6" s="583"/>
      <c r="H6" s="588"/>
      <c r="I6" s="589"/>
      <c r="J6" s="24"/>
    </row>
    <row r="7" spans="1:10" ht="11.4" customHeight="1" thickBot="1">
      <c r="A7" s="92"/>
      <c r="B7" s="93"/>
      <c r="C7" s="93"/>
      <c r="D7" s="93"/>
      <c r="E7" s="579"/>
      <c r="F7" s="584"/>
      <c r="G7" s="585"/>
      <c r="H7" s="590"/>
      <c r="I7" s="591"/>
      <c r="J7" s="24"/>
    </row>
    <row r="8" spans="1:10" ht="12.75">
      <c r="A8" s="94" t="s">
        <v>240</v>
      </c>
      <c r="B8" s="95" t="s">
        <v>241</v>
      </c>
      <c r="C8" s="93"/>
      <c r="D8" s="93"/>
      <c r="E8" s="96" t="s">
        <v>187</v>
      </c>
      <c r="F8" s="592"/>
      <c r="G8" s="593"/>
      <c r="H8" s="554"/>
      <c r="I8" s="555"/>
      <c r="J8" s="23"/>
    </row>
    <row r="9" spans="1:10" ht="12.75">
      <c r="A9" s="92"/>
      <c r="B9" s="97" t="s">
        <v>132</v>
      </c>
      <c r="C9" s="98" t="s">
        <v>242</v>
      </c>
      <c r="D9" s="98"/>
      <c r="E9" s="99">
        <v>70</v>
      </c>
      <c r="F9" s="568">
        <v>13846104.54</v>
      </c>
      <c r="G9" s="569"/>
      <c r="H9" s="547">
        <v>14362711.43</v>
      </c>
      <c r="I9" s="548"/>
      <c r="J9" s="23"/>
    </row>
    <row r="10" spans="1:10" ht="12.75">
      <c r="A10" s="92"/>
      <c r="B10" s="97" t="s">
        <v>134</v>
      </c>
      <c r="C10" s="98" t="s">
        <v>243</v>
      </c>
      <c r="D10" s="98"/>
      <c r="E10" s="99">
        <v>71</v>
      </c>
      <c r="F10" s="568">
        <v>885340.06</v>
      </c>
      <c r="G10" s="569"/>
      <c r="H10" s="547">
        <v>891034.61</v>
      </c>
      <c r="I10" s="548"/>
      <c r="J10" s="23"/>
    </row>
    <row r="11" spans="1:10" ht="12.75">
      <c r="A11" s="92"/>
      <c r="B11" s="97" t="s">
        <v>136</v>
      </c>
      <c r="C11" s="98" t="s">
        <v>244</v>
      </c>
      <c r="D11" s="98"/>
      <c r="E11" s="100"/>
      <c r="F11" s="568"/>
      <c r="G11" s="569"/>
      <c r="H11" s="547"/>
      <c r="I11" s="548"/>
      <c r="J11" s="23"/>
    </row>
    <row r="12" spans="1:10" ht="12.75">
      <c r="A12" s="92"/>
      <c r="B12" s="97"/>
      <c r="C12" s="98" t="s">
        <v>245</v>
      </c>
      <c r="D12" s="98"/>
      <c r="E12" s="99" t="s">
        <v>246</v>
      </c>
      <c r="F12" s="568">
        <v>12708845.06</v>
      </c>
      <c r="G12" s="569"/>
      <c r="H12" s="547">
        <v>12080010.5</v>
      </c>
      <c r="I12" s="548"/>
      <c r="J12" s="23"/>
    </row>
    <row r="13" spans="1:10" ht="12.75">
      <c r="A13" s="92"/>
      <c r="B13" s="97" t="s">
        <v>147</v>
      </c>
      <c r="C13" s="98" t="s">
        <v>247</v>
      </c>
      <c r="D13" s="98"/>
      <c r="E13" s="99">
        <v>74</v>
      </c>
      <c r="F13" s="568">
        <v>20053.13</v>
      </c>
      <c r="G13" s="569"/>
      <c r="H13" s="547">
        <v>20013.36</v>
      </c>
      <c r="I13" s="548"/>
      <c r="J13" s="23"/>
    </row>
    <row r="14" spans="1:10" ht="12.75">
      <c r="A14" s="92"/>
      <c r="B14" s="97" t="s">
        <v>160</v>
      </c>
      <c r="C14" s="98" t="s">
        <v>248</v>
      </c>
      <c r="D14" s="98"/>
      <c r="E14" s="99">
        <v>75</v>
      </c>
      <c r="F14" s="594">
        <f>SUM(F16:F17)</f>
        <v>442114.22</v>
      </c>
      <c r="G14" s="595"/>
      <c r="H14" s="556">
        <f>SUM(H16:H17)</f>
        <v>435496.19</v>
      </c>
      <c r="I14" s="557"/>
      <c r="J14" s="23"/>
    </row>
    <row r="15" spans="1:10" ht="12.75">
      <c r="A15" s="92"/>
      <c r="B15" s="97" t="s">
        <v>187</v>
      </c>
      <c r="C15" s="98" t="s">
        <v>249</v>
      </c>
      <c r="D15" s="98"/>
      <c r="E15" s="99"/>
      <c r="F15" s="596"/>
      <c r="G15" s="597"/>
      <c r="H15" s="558"/>
      <c r="I15" s="559"/>
      <c r="J15" s="23"/>
    </row>
    <row r="16" spans="1:10" ht="12.75">
      <c r="A16" s="92"/>
      <c r="B16" s="97"/>
      <c r="C16" s="98" t="s">
        <v>250</v>
      </c>
      <c r="D16" s="98"/>
      <c r="E16" s="99" t="s">
        <v>251</v>
      </c>
      <c r="F16" s="568">
        <v>8443.97</v>
      </c>
      <c r="G16" s="569"/>
      <c r="H16" s="547">
        <v>9287.3</v>
      </c>
      <c r="I16" s="548"/>
      <c r="J16" s="23"/>
    </row>
    <row r="17" spans="1:10" ht="12.75">
      <c r="A17" s="92"/>
      <c r="B17" s="97"/>
      <c r="C17" s="98" t="s">
        <v>252</v>
      </c>
      <c r="D17" s="98"/>
      <c r="E17" s="99" t="s">
        <v>253</v>
      </c>
      <c r="F17" s="568">
        <v>433670.25</v>
      </c>
      <c r="G17" s="569"/>
      <c r="H17" s="547">
        <v>426208.89</v>
      </c>
      <c r="I17" s="548"/>
      <c r="J17" s="23"/>
    </row>
    <row r="18" spans="1:10" ht="10.2" customHeight="1">
      <c r="A18" s="92"/>
      <c r="B18" s="93"/>
      <c r="C18" s="98"/>
      <c r="D18" s="98"/>
      <c r="E18" s="99"/>
      <c r="F18" s="568"/>
      <c r="G18" s="569"/>
      <c r="H18" s="547"/>
      <c r="I18" s="548"/>
      <c r="J18" s="23"/>
    </row>
    <row r="19" spans="1:10" ht="12.75">
      <c r="A19" s="94" t="s">
        <v>128</v>
      </c>
      <c r="B19" s="95" t="s">
        <v>254</v>
      </c>
      <c r="C19" s="93"/>
      <c r="D19" s="93"/>
      <c r="E19" s="99" t="s">
        <v>255</v>
      </c>
      <c r="F19" s="422">
        <f>SUM(F9:F14)</f>
        <v>27902457.009999998</v>
      </c>
      <c r="G19" s="423"/>
      <c r="H19" s="511">
        <f>SUM(H9:H14)</f>
        <v>27789266.09</v>
      </c>
      <c r="I19" s="439"/>
      <c r="J19" s="24"/>
    </row>
    <row r="20" spans="1:10" ht="10.2" customHeight="1">
      <c r="A20" s="92"/>
      <c r="B20" s="93"/>
      <c r="C20" s="98"/>
      <c r="D20" s="98"/>
      <c r="E20" s="99"/>
      <c r="F20" s="572"/>
      <c r="G20" s="573"/>
      <c r="H20" s="560"/>
      <c r="I20" s="561"/>
      <c r="J20" s="24"/>
    </row>
    <row r="21" spans="1:10" ht="12.75">
      <c r="A21" s="94" t="s">
        <v>130</v>
      </c>
      <c r="B21" s="101" t="s">
        <v>256</v>
      </c>
      <c r="C21" s="95"/>
      <c r="D21" s="95"/>
      <c r="E21" s="99" t="s">
        <v>187</v>
      </c>
      <c r="F21" s="541">
        <f>IF(Charges!F19&gt;Produits!F19,Charges!F19-Produits!F19,0)</f>
        <v>0</v>
      </c>
      <c r="G21" s="563"/>
      <c r="H21" s="541">
        <f>IF(Charges!H19&gt;Produits!H19,Charges!H19-Produits!H19,0)</f>
        <v>0</v>
      </c>
      <c r="I21" s="542"/>
      <c r="J21" s="23"/>
    </row>
    <row r="22" spans="1:10" ht="10.2" customHeight="1">
      <c r="A22" s="94"/>
      <c r="B22" s="101"/>
      <c r="C22" s="95"/>
      <c r="D22" s="95"/>
      <c r="E22" s="99"/>
      <c r="F22" s="504"/>
      <c r="G22" s="562"/>
      <c r="H22" s="521"/>
      <c r="I22" s="505"/>
      <c r="J22" s="23"/>
    </row>
    <row r="23" spans="1:10" ht="12.75">
      <c r="A23" s="94" t="s">
        <v>138</v>
      </c>
      <c r="B23" s="574" t="s">
        <v>290</v>
      </c>
      <c r="C23" s="574"/>
      <c r="D23" s="575"/>
      <c r="E23" s="100" t="s">
        <v>202</v>
      </c>
      <c r="F23" s="570"/>
      <c r="G23" s="571"/>
      <c r="H23" s="549"/>
      <c r="I23" s="550"/>
      <c r="J23" s="24"/>
    </row>
    <row r="24" spans="1:10" ht="12.75">
      <c r="A24" s="92"/>
      <c r="B24" s="574"/>
      <c r="C24" s="574"/>
      <c r="D24" s="575"/>
      <c r="E24" s="99"/>
      <c r="F24" s="566"/>
      <c r="G24" s="567"/>
      <c r="H24" s="545"/>
      <c r="I24" s="546"/>
      <c r="J24" s="24"/>
    </row>
    <row r="25" spans="1:10" ht="12.75">
      <c r="A25" s="92"/>
      <c r="B25" s="97" t="s">
        <v>132</v>
      </c>
      <c r="C25" s="98" t="s">
        <v>257</v>
      </c>
      <c r="D25" s="98"/>
      <c r="E25" s="99">
        <v>761</v>
      </c>
      <c r="F25" s="568">
        <v>1911113.7</v>
      </c>
      <c r="G25" s="569"/>
      <c r="H25" s="547">
        <v>468635.37</v>
      </c>
      <c r="I25" s="548"/>
      <c r="J25" s="23"/>
    </row>
    <row r="26" spans="1:10" ht="12.75">
      <c r="A26" s="92"/>
      <c r="B26" s="97" t="s">
        <v>134</v>
      </c>
      <c r="C26" s="98" t="s">
        <v>258</v>
      </c>
      <c r="D26" s="98"/>
      <c r="E26" s="99">
        <v>764</v>
      </c>
      <c r="F26" s="568">
        <v>0</v>
      </c>
      <c r="G26" s="569"/>
      <c r="H26" s="547">
        <v>0</v>
      </c>
      <c r="I26" s="548"/>
      <c r="J26" s="23"/>
    </row>
    <row r="27" spans="1:10" ht="12.75">
      <c r="A27" s="92"/>
      <c r="B27" s="97" t="s">
        <v>136</v>
      </c>
      <c r="C27" s="98" t="s">
        <v>259</v>
      </c>
      <c r="D27" s="98"/>
      <c r="E27" s="99">
        <v>765</v>
      </c>
      <c r="F27" s="568">
        <v>1587280.34</v>
      </c>
      <c r="G27" s="569"/>
      <c r="H27" s="547">
        <v>1513869.95</v>
      </c>
      <c r="I27" s="548"/>
      <c r="J27" s="23"/>
    </row>
    <row r="28" spans="1:10" ht="23.4" customHeight="1">
      <c r="A28" s="92"/>
      <c r="B28" s="192" t="s">
        <v>147</v>
      </c>
      <c r="C28" s="576" t="s">
        <v>292</v>
      </c>
      <c r="D28" s="577"/>
      <c r="E28" s="99">
        <v>767</v>
      </c>
      <c r="F28" s="568">
        <v>1052052.36</v>
      </c>
      <c r="G28" s="569"/>
      <c r="H28" s="547">
        <v>993981.08</v>
      </c>
      <c r="I28" s="548"/>
      <c r="J28" s="24"/>
    </row>
    <row r="29" spans="1:10" ht="12.75">
      <c r="A29" s="92"/>
      <c r="B29" s="97" t="s">
        <v>160</v>
      </c>
      <c r="C29" s="98" t="s">
        <v>260</v>
      </c>
      <c r="D29" s="98"/>
      <c r="E29" s="99">
        <v>769</v>
      </c>
      <c r="F29" s="568">
        <v>0</v>
      </c>
      <c r="G29" s="569"/>
      <c r="H29" s="547">
        <v>0</v>
      </c>
      <c r="I29" s="548"/>
      <c r="J29" s="23"/>
    </row>
    <row r="30" spans="1:10" ht="10.2" customHeight="1">
      <c r="A30" s="92"/>
      <c r="B30" s="93"/>
      <c r="C30" s="98"/>
      <c r="D30" s="98"/>
      <c r="E30" s="99"/>
      <c r="F30" s="568"/>
      <c r="G30" s="569"/>
      <c r="H30" s="547"/>
      <c r="I30" s="548"/>
      <c r="J30" s="24"/>
    </row>
    <row r="31" spans="1:10" ht="12.75">
      <c r="A31" s="94" t="s">
        <v>142</v>
      </c>
      <c r="B31" s="95" t="s">
        <v>261</v>
      </c>
      <c r="C31" s="93"/>
      <c r="D31" s="93"/>
      <c r="E31" s="99">
        <v>76</v>
      </c>
      <c r="F31" s="422">
        <f>SUM(F25:F29)</f>
        <v>4550446.4</v>
      </c>
      <c r="G31" s="423"/>
      <c r="H31" s="511">
        <f>SUM(H25:H29)</f>
        <v>2976486.4</v>
      </c>
      <c r="I31" s="439"/>
      <c r="J31" s="23"/>
    </row>
    <row r="32" spans="1:10" ht="10.2" customHeight="1">
      <c r="A32" s="94"/>
      <c r="B32" s="95"/>
      <c r="C32" s="93"/>
      <c r="D32" s="93"/>
      <c r="E32" s="99"/>
      <c r="F32" s="504"/>
      <c r="G32" s="562"/>
      <c r="H32" s="521"/>
      <c r="I32" s="505"/>
      <c r="J32" s="23"/>
    </row>
    <row r="33" spans="1:10" ht="12.75">
      <c r="A33" s="94" t="s">
        <v>149</v>
      </c>
      <c r="B33" s="95" t="s">
        <v>262</v>
      </c>
      <c r="C33" s="98"/>
      <c r="D33" s="98"/>
      <c r="E33" s="99" t="s">
        <v>263</v>
      </c>
      <c r="F33" s="422">
        <f>F19+F31</f>
        <v>32452903.409999996</v>
      </c>
      <c r="G33" s="423"/>
      <c r="H33" s="511">
        <f>H19+H31</f>
        <v>30765752.49</v>
      </c>
      <c r="I33" s="439"/>
      <c r="J33" s="23"/>
    </row>
    <row r="34" spans="1:10" ht="10.2" customHeight="1">
      <c r="A34" s="94"/>
      <c r="B34" s="95"/>
      <c r="C34" s="98"/>
      <c r="D34" s="98"/>
      <c r="E34" s="99"/>
      <c r="F34" s="504"/>
      <c r="G34" s="562"/>
      <c r="H34" s="521"/>
      <c r="I34" s="505"/>
      <c r="J34" s="23"/>
    </row>
    <row r="35" spans="1:10" ht="12.75">
      <c r="A35" s="94" t="s">
        <v>153</v>
      </c>
      <c r="B35" s="95" t="s">
        <v>264</v>
      </c>
      <c r="C35" s="98"/>
      <c r="D35" s="98"/>
      <c r="E35" s="99" t="s">
        <v>187</v>
      </c>
      <c r="F35" s="541">
        <f>IF(Charges!F36&gt;Produits!F33,Charges!F36-Produits!F33,0)</f>
        <v>0</v>
      </c>
      <c r="G35" s="563"/>
      <c r="H35" s="541">
        <f>IF(Charges!H36&gt;Produits!H33,Charges!H36-Produits!H33,0)</f>
        <v>107904.6400000006</v>
      </c>
      <c r="I35" s="542"/>
      <c r="J35" s="23"/>
    </row>
    <row r="36" spans="1:10" ht="10.2" customHeight="1">
      <c r="A36" s="94"/>
      <c r="B36" s="95"/>
      <c r="C36" s="98"/>
      <c r="D36" s="98"/>
      <c r="E36" s="99"/>
      <c r="F36" s="564"/>
      <c r="G36" s="565"/>
      <c r="H36" s="543"/>
      <c r="I36" s="544"/>
      <c r="J36" s="23"/>
    </row>
    <row r="37" spans="1:10" ht="12.75">
      <c r="A37" s="94" t="s">
        <v>166</v>
      </c>
      <c r="B37" s="95" t="s">
        <v>265</v>
      </c>
      <c r="C37" s="98"/>
      <c r="D37" s="98"/>
      <c r="E37" s="99"/>
      <c r="F37" s="570"/>
      <c r="G37" s="571"/>
      <c r="H37" s="549"/>
      <c r="I37" s="550"/>
      <c r="J37" s="23"/>
    </row>
    <row r="38" spans="1:10" ht="12.75">
      <c r="A38" s="94"/>
      <c r="B38" s="97" t="s">
        <v>132</v>
      </c>
      <c r="C38" s="98" t="s">
        <v>266</v>
      </c>
      <c r="D38" s="98"/>
      <c r="E38" s="99">
        <v>771</v>
      </c>
      <c r="F38" s="568">
        <v>129901.33</v>
      </c>
      <c r="G38" s="569"/>
      <c r="H38" s="547">
        <v>236338.99</v>
      </c>
      <c r="I38" s="548"/>
      <c r="J38" s="23"/>
    </row>
    <row r="39" spans="1:10" ht="12.75">
      <c r="A39" s="94"/>
      <c r="B39" s="97" t="s">
        <v>134</v>
      </c>
      <c r="C39" s="98" t="s">
        <v>267</v>
      </c>
      <c r="D39" s="98"/>
      <c r="E39" s="99">
        <v>772</v>
      </c>
      <c r="F39" s="568">
        <v>92795.09</v>
      </c>
      <c r="G39" s="569"/>
      <c r="H39" s="547">
        <v>1387969.26</v>
      </c>
      <c r="I39" s="548"/>
      <c r="J39" s="23"/>
    </row>
    <row r="40" spans="1:10" ht="12.75">
      <c r="A40" s="94"/>
      <c r="B40" s="97" t="s">
        <v>136</v>
      </c>
      <c r="C40" s="98" t="s">
        <v>268</v>
      </c>
      <c r="D40" s="98"/>
      <c r="E40" s="99">
        <v>773</v>
      </c>
      <c r="F40" s="568">
        <v>0.6</v>
      </c>
      <c r="G40" s="569"/>
      <c r="H40" s="547">
        <v>0</v>
      </c>
      <c r="I40" s="548"/>
      <c r="J40" s="23"/>
    </row>
    <row r="41" spans="1:10" ht="9.6" customHeight="1">
      <c r="A41" s="94"/>
      <c r="B41" s="98"/>
      <c r="C41" s="98"/>
      <c r="D41" s="98"/>
      <c r="E41" s="99"/>
      <c r="F41" s="568"/>
      <c r="G41" s="569"/>
      <c r="H41" s="547"/>
      <c r="I41" s="548"/>
      <c r="J41" s="23"/>
    </row>
    <row r="42" spans="1:10" ht="12.75">
      <c r="A42" s="94"/>
      <c r="B42" s="98"/>
      <c r="C42" s="95" t="s">
        <v>269</v>
      </c>
      <c r="D42" s="95"/>
      <c r="E42" s="99">
        <v>77</v>
      </c>
      <c r="F42" s="422">
        <f>SUM(F38:F40)</f>
        <v>222697.02</v>
      </c>
      <c r="G42" s="423"/>
      <c r="H42" s="511">
        <f>SUM(H38:H40)</f>
        <v>1624308.25</v>
      </c>
      <c r="I42" s="439"/>
      <c r="J42" s="23"/>
    </row>
    <row r="43" spans="1:10" ht="10.2" customHeight="1">
      <c r="A43" s="94"/>
      <c r="B43" s="98"/>
      <c r="C43" s="95"/>
      <c r="D43" s="95"/>
      <c r="E43" s="99"/>
      <c r="F43" s="433"/>
      <c r="G43" s="434"/>
      <c r="H43" s="517"/>
      <c r="I43" s="445"/>
      <c r="J43" s="23"/>
    </row>
    <row r="44" spans="1:10" ht="12.75">
      <c r="A44" s="94" t="s">
        <v>177</v>
      </c>
      <c r="B44" s="95" t="s">
        <v>270</v>
      </c>
      <c r="C44" s="98"/>
      <c r="D44" s="98"/>
      <c r="E44" s="99"/>
      <c r="F44" s="570"/>
      <c r="G44" s="571"/>
      <c r="H44" s="549"/>
      <c r="I44" s="550"/>
      <c r="J44" s="23"/>
    </row>
    <row r="45" spans="1:10" ht="12.75">
      <c r="A45" s="94"/>
      <c r="B45" s="97" t="s">
        <v>132</v>
      </c>
      <c r="C45" s="98" t="s">
        <v>266</v>
      </c>
      <c r="D45" s="98"/>
      <c r="E45" s="99">
        <v>785</v>
      </c>
      <c r="F45" s="568">
        <v>0</v>
      </c>
      <c r="G45" s="569"/>
      <c r="H45" s="547">
        <v>202146.91</v>
      </c>
      <c r="I45" s="548"/>
      <c r="J45" s="23"/>
    </row>
    <row r="46" spans="1:10" ht="12.75">
      <c r="A46" s="94"/>
      <c r="B46" s="97" t="s">
        <v>134</v>
      </c>
      <c r="C46" s="98" t="s">
        <v>267</v>
      </c>
      <c r="D46" s="98"/>
      <c r="E46" s="99">
        <v>786</v>
      </c>
      <c r="F46" s="568">
        <v>3003574.76</v>
      </c>
      <c r="G46" s="569"/>
      <c r="H46" s="547">
        <v>1245713.58</v>
      </c>
      <c r="I46" s="548"/>
      <c r="J46" s="23"/>
    </row>
    <row r="47" spans="1:10" ht="9.6" customHeight="1">
      <c r="A47" s="94"/>
      <c r="B47" s="98"/>
      <c r="C47" s="98"/>
      <c r="D47" s="98"/>
      <c r="E47" s="99"/>
      <c r="F47" s="570"/>
      <c r="G47" s="571"/>
      <c r="H47" s="549"/>
      <c r="I47" s="550"/>
      <c r="J47" s="23"/>
    </row>
    <row r="48" spans="1:10" ht="12.75">
      <c r="A48" s="94"/>
      <c r="B48" s="98"/>
      <c r="C48" s="95" t="s">
        <v>271</v>
      </c>
      <c r="D48" s="95"/>
      <c r="E48" s="99">
        <v>78</v>
      </c>
      <c r="F48" s="541">
        <f>SUM(F45:F46)</f>
        <v>3003574.76</v>
      </c>
      <c r="G48" s="563"/>
      <c r="H48" s="551">
        <f>SUM(H45:H46)</f>
        <v>1447860.49</v>
      </c>
      <c r="I48" s="542"/>
      <c r="J48" s="23"/>
    </row>
    <row r="49" spans="1:10" ht="10.2" customHeight="1">
      <c r="A49" s="94"/>
      <c r="B49" s="98"/>
      <c r="C49" s="95"/>
      <c r="D49" s="95"/>
      <c r="E49" s="99"/>
      <c r="F49" s="564"/>
      <c r="G49" s="565"/>
      <c r="H49" s="543"/>
      <c r="I49" s="544"/>
      <c r="J49" s="23"/>
    </row>
    <row r="50" spans="1:10" ht="12.75">
      <c r="A50" s="94" t="s">
        <v>179</v>
      </c>
      <c r="B50" s="95" t="s">
        <v>272</v>
      </c>
      <c r="C50" s="98"/>
      <c r="D50" s="98"/>
      <c r="E50" s="99"/>
      <c r="F50" s="570"/>
      <c r="G50" s="571"/>
      <c r="H50" s="549"/>
      <c r="I50" s="550"/>
      <c r="J50" s="23"/>
    </row>
    <row r="51" spans="1:10" ht="12.75">
      <c r="A51" s="94"/>
      <c r="B51" s="95" t="s">
        <v>273</v>
      </c>
      <c r="C51" s="98"/>
      <c r="D51" s="98"/>
      <c r="E51" s="99" t="s">
        <v>274</v>
      </c>
      <c r="F51" s="422">
        <f>F42+F48</f>
        <v>3226271.78</v>
      </c>
      <c r="G51" s="423"/>
      <c r="H51" s="511">
        <f>H42+H48</f>
        <v>3072168.74</v>
      </c>
      <c r="I51" s="439"/>
      <c r="J51" s="23"/>
    </row>
    <row r="52" spans="1:10" ht="10.2" customHeight="1">
      <c r="A52" s="94"/>
      <c r="B52" s="95"/>
      <c r="C52" s="98"/>
      <c r="D52" s="98"/>
      <c r="E52" s="99"/>
      <c r="F52" s="504"/>
      <c r="G52" s="562"/>
      <c r="H52" s="521"/>
      <c r="I52" s="505"/>
      <c r="J52" s="23"/>
    </row>
    <row r="53" spans="1:10" ht="12.75">
      <c r="A53" s="94" t="s">
        <v>275</v>
      </c>
      <c r="B53" s="95" t="s">
        <v>276</v>
      </c>
      <c r="C53" s="98"/>
      <c r="D53" s="98"/>
      <c r="E53" s="99"/>
      <c r="F53" s="541">
        <f>IF(Charges!F52&gt;Produits!F51,Charges!F52-Produits!F51,0)</f>
        <v>125473.8500000001</v>
      </c>
      <c r="G53" s="563"/>
      <c r="H53" s="541">
        <f>IF(Charges!H52&gt;Produits!H51,Charges!H52-Produits!H51,0)</f>
        <v>0</v>
      </c>
      <c r="I53" s="542"/>
      <c r="J53" s="23"/>
    </row>
    <row r="54" spans="1:10" ht="10.2" customHeight="1">
      <c r="A54" s="94"/>
      <c r="B54" s="98"/>
      <c r="C54" s="98"/>
      <c r="D54" s="98"/>
      <c r="E54" s="99"/>
      <c r="F54" s="504"/>
      <c r="G54" s="562"/>
      <c r="H54" s="521"/>
      <c r="I54" s="505"/>
      <c r="J54" s="23"/>
    </row>
    <row r="55" spans="1:10" ht="12.75">
      <c r="A55" s="94" t="s">
        <v>277</v>
      </c>
      <c r="B55" s="95" t="s">
        <v>278</v>
      </c>
      <c r="C55" s="98"/>
      <c r="D55" s="98"/>
      <c r="E55" s="99"/>
      <c r="F55" s="422">
        <f>F33+F51</f>
        <v>35679175.19</v>
      </c>
      <c r="G55" s="423"/>
      <c r="H55" s="511">
        <f>H33+H51</f>
        <v>33837921.23</v>
      </c>
      <c r="I55" s="439"/>
      <c r="J55" s="23"/>
    </row>
    <row r="56" spans="1:10" ht="10.2" customHeight="1">
      <c r="A56" s="94"/>
      <c r="B56" s="98"/>
      <c r="C56" s="98"/>
      <c r="D56" s="98"/>
      <c r="E56" s="99"/>
      <c r="F56" s="504"/>
      <c r="G56" s="562"/>
      <c r="H56" s="521"/>
      <c r="I56" s="505"/>
      <c r="J56" s="23"/>
    </row>
    <row r="57" spans="1:10" ht="12.75">
      <c r="A57" s="94" t="s">
        <v>279</v>
      </c>
      <c r="B57" s="95" t="s">
        <v>280</v>
      </c>
      <c r="C57" s="98"/>
      <c r="D57" s="98"/>
      <c r="E57" s="99"/>
      <c r="F57" s="541">
        <f>IF(Charges!F56&gt;Produits!F55,Charges!F56-Produits!F55,0)</f>
        <v>0</v>
      </c>
      <c r="G57" s="563"/>
      <c r="H57" s="541">
        <f>IF(Charges!H56&gt;Produits!H55,Charges!H56-Produits!H55,0)</f>
        <v>19264.460000000894</v>
      </c>
      <c r="I57" s="542"/>
      <c r="J57" s="23"/>
    </row>
    <row r="58" spans="1:10" ht="10.2" customHeight="1">
      <c r="A58" s="94"/>
      <c r="B58" s="95"/>
      <c r="C58" s="98"/>
      <c r="D58" s="98"/>
      <c r="E58" s="99"/>
      <c r="F58" s="564"/>
      <c r="G58" s="565"/>
      <c r="H58" s="543"/>
      <c r="I58" s="544"/>
      <c r="J58" s="23"/>
    </row>
    <row r="59" spans="1:10" ht="12.75">
      <c r="A59" s="94" t="s">
        <v>281</v>
      </c>
      <c r="B59" s="95" t="s">
        <v>282</v>
      </c>
      <c r="C59" s="98"/>
      <c r="D59" s="98"/>
      <c r="E59" s="99"/>
      <c r="F59" s="566"/>
      <c r="G59" s="567"/>
      <c r="H59" s="545"/>
      <c r="I59" s="546"/>
      <c r="J59" s="23"/>
    </row>
    <row r="60" spans="1:10" ht="12.75">
      <c r="A60" s="94"/>
      <c r="B60" s="97" t="s">
        <v>132</v>
      </c>
      <c r="C60" s="98" t="s">
        <v>283</v>
      </c>
      <c r="D60" s="98"/>
      <c r="E60" s="99">
        <v>79201</v>
      </c>
      <c r="F60" s="568">
        <v>0</v>
      </c>
      <c r="G60" s="569"/>
      <c r="H60" s="547">
        <v>107904.64</v>
      </c>
      <c r="I60" s="548"/>
      <c r="J60" s="23"/>
    </row>
    <row r="61" spans="1:10" ht="12.75">
      <c r="A61" s="94"/>
      <c r="B61" s="97" t="s">
        <v>134</v>
      </c>
      <c r="C61" s="98" t="s">
        <v>284</v>
      </c>
      <c r="D61" s="98"/>
      <c r="E61" s="99">
        <v>79202</v>
      </c>
      <c r="F61" s="568">
        <v>125473.85</v>
      </c>
      <c r="G61" s="569"/>
      <c r="H61" s="547">
        <v>0</v>
      </c>
      <c r="I61" s="548"/>
      <c r="J61" s="23"/>
    </row>
    <row r="62" spans="1:10" ht="10.2" customHeight="1">
      <c r="A62" s="94"/>
      <c r="B62" s="97"/>
      <c r="C62" s="98"/>
      <c r="D62" s="98"/>
      <c r="E62" s="99"/>
      <c r="F62" s="570"/>
      <c r="G62" s="571"/>
      <c r="H62" s="549"/>
      <c r="I62" s="550"/>
      <c r="J62" s="23"/>
    </row>
    <row r="63" spans="1:10" ht="12.75">
      <c r="A63" s="94"/>
      <c r="B63" s="97"/>
      <c r="C63" s="95" t="s">
        <v>237</v>
      </c>
      <c r="D63" s="95"/>
      <c r="E63" s="99">
        <v>79</v>
      </c>
      <c r="F63" s="422">
        <f>SUM(F60:F61)</f>
        <v>125473.85</v>
      </c>
      <c r="G63" s="423"/>
      <c r="H63" s="511">
        <f>SUM(H60:H61)</f>
        <v>107904.64</v>
      </c>
      <c r="I63" s="439"/>
      <c r="J63" s="23"/>
    </row>
    <row r="64" spans="1:10" ht="10.2" customHeight="1">
      <c r="A64" s="94"/>
      <c r="B64" s="98"/>
      <c r="C64" s="98"/>
      <c r="D64" s="98"/>
      <c r="E64" s="99"/>
      <c r="F64" s="504"/>
      <c r="G64" s="562"/>
      <c r="H64" s="521"/>
      <c r="I64" s="505"/>
      <c r="J64" s="23"/>
    </row>
    <row r="65" spans="1:10" ht="13.8" thickBot="1">
      <c r="A65" s="94" t="s">
        <v>285</v>
      </c>
      <c r="B65" s="95" t="s">
        <v>286</v>
      </c>
      <c r="C65" s="98"/>
      <c r="D65" s="98"/>
      <c r="E65" s="102"/>
      <c r="F65" s="552">
        <f>F55+F63</f>
        <v>35804649.04</v>
      </c>
      <c r="G65" s="553"/>
      <c r="H65" s="539">
        <f>H55+H63</f>
        <v>33945825.87</v>
      </c>
      <c r="I65" s="540"/>
      <c r="J65" s="23"/>
    </row>
    <row r="66" spans="1:10" ht="12.75">
      <c r="A66" s="103"/>
      <c r="B66" s="104"/>
      <c r="C66" s="104"/>
      <c r="D66" s="104"/>
      <c r="E66" s="105"/>
      <c r="F66" s="106"/>
      <c r="G66" s="106"/>
      <c r="H66" s="106"/>
      <c r="I66" s="106"/>
      <c r="J66" s="23"/>
    </row>
    <row r="67" spans="1:10" ht="15">
      <c r="A67" s="25"/>
      <c r="B67" s="24"/>
      <c r="C67" s="24"/>
      <c r="D67" s="24"/>
      <c r="E67" s="26"/>
      <c r="F67" s="23"/>
      <c r="G67" s="23"/>
      <c r="H67" s="23"/>
      <c r="I67" s="23"/>
      <c r="J67" s="23"/>
    </row>
    <row r="68" spans="1:10" ht="15">
      <c r="A68" s="25"/>
      <c r="B68" s="24"/>
      <c r="C68" s="24"/>
      <c r="D68" s="24"/>
      <c r="E68" s="26"/>
      <c r="F68" s="23"/>
      <c r="G68" s="23"/>
      <c r="H68" s="23"/>
      <c r="I68" s="23"/>
      <c r="J68" s="23"/>
    </row>
  </sheetData>
  <mergeCells count="128">
    <mergeCell ref="B23:D24"/>
    <mergeCell ref="C28:D28"/>
    <mergeCell ref="A1:B2"/>
    <mergeCell ref="C1:C2"/>
    <mergeCell ref="A3:E3"/>
    <mergeCell ref="E5:E7"/>
    <mergeCell ref="G2:H2"/>
    <mergeCell ref="G3:H3"/>
    <mergeCell ref="D1:F2"/>
    <mergeCell ref="F5:G7"/>
    <mergeCell ref="H5:I7"/>
    <mergeCell ref="F8:G8"/>
    <mergeCell ref="G1:H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64:I64"/>
    <mergeCell ref="H65:I65"/>
    <mergeCell ref="H57:I57"/>
    <mergeCell ref="H58:I58"/>
    <mergeCell ref="H59:I59"/>
    <mergeCell ref="H60:I60"/>
    <mergeCell ref="H61:I61"/>
    <mergeCell ref="H62:I62"/>
    <mergeCell ref="H49:I49"/>
    <mergeCell ref="H50:I50"/>
    <mergeCell ref="H51:I51"/>
    <mergeCell ref="H52:I52"/>
    <mergeCell ref="H53:I53"/>
    <mergeCell ref="H54:I54"/>
    <mergeCell ref="H55:I55"/>
    <mergeCell ref="H56:I56"/>
    <mergeCell ref="H63:I63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3.2" customHeight="1">
      <c r="A1" s="270" t="str">
        <f>Coordonnées!A1</f>
        <v>Synthèse des Comptes</v>
      </c>
      <c r="B1" s="271"/>
      <c r="C1" s="271"/>
      <c r="D1" s="267" t="str">
        <f>Coordonnées!D1</f>
        <v>Administration communale de</v>
      </c>
      <c r="E1" s="267"/>
      <c r="F1" s="267"/>
      <c r="G1" s="267"/>
      <c r="H1" s="267"/>
      <c r="I1" s="267"/>
      <c r="J1" s="265" t="str">
        <f>Coordonnées!J1</f>
        <v>AC FLEURUS</v>
      </c>
      <c r="K1" s="265"/>
      <c r="L1" s="265"/>
      <c r="M1" s="265"/>
      <c r="N1" s="265"/>
      <c r="O1" s="265"/>
      <c r="P1" s="290" t="str">
        <f>Coordonnées!P1</f>
        <v>Code INS</v>
      </c>
      <c r="Q1" s="291"/>
      <c r="R1" s="286">
        <f>Coordonnées!R1</f>
        <v>52021</v>
      </c>
      <c r="S1" s="287"/>
    </row>
    <row r="2" spans="1:19" ht="12.75">
      <c r="A2" s="272"/>
      <c r="B2" s="273"/>
      <c r="C2" s="273"/>
      <c r="D2" s="268"/>
      <c r="E2" s="268"/>
      <c r="F2" s="269"/>
      <c r="G2" s="269"/>
      <c r="H2" s="268"/>
      <c r="I2" s="268"/>
      <c r="J2" s="266"/>
      <c r="K2" s="266"/>
      <c r="L2" s="266"/>
      <c r="M2" s="266"/>
      <c r="N2" s="266"/>
      <c r="O2" s="266"/>
      <c r="P2" s="292" t="str">
        <f>Coordonnées!P2</f>
        <v>Exercice:</v>
      </c>
      <c r="Q2" s="293"/>
      <c r="R2" s="288">
        <f>Coordonnées!R2</f>
        <v>2021</v>
      </c>
      <c r="S2" s="289"/>
    </row>
    <row r="3" spans="1:19" ht="12.75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62" t="str">
        <f>Coordonnées!P3</f>
        <v>Version:</v>
      </c>
      <c r="Q3" s="263"/>
      <c r="R3" s="294">
        <f>Coordonnées!R3</f>
        <v>1</v>
      </c>
      <c r="S3" s="295"/>
    </row>
    <row r="4" spans="1:19" ht="13.2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2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6.2" customHeight="1">
      <c r="A6" s="29" t="s">
        <v>293</v>
      </c>
      <c r="B6" s="28"/>
      <c r="C6" s="28"/>
      <c r="D6" s="28"/>
      <c r="E6" s="28"/>
      <c r="F6" s="70"/>
      <c r="G6" s="49"/>
      <c r="H6" s="49"/>
      <c r="I6" s="49"/>
      <c r="J6" s="49"/>
      <c r="K6" s="49"/>
      <c r="L6" s="49"/>
      <c r="M6" s="70"/>
      <c r="N6" s="70"/>
      <c r="O6" s="70"/>
      <c r="P6" s="70"/>
      <c r="Q6" s="49"/>
      <c r="R6" s="49"/>
      <c r="S6" s="49"/>
    </row>
    <row r="7" spans="1:19" ht="16.95" customHeight="1">
      <c r="A7" s="107"/>
      <c r="B7" s="170"/>
      <c r="C7" s="170"/>
      <c r="D7" s="170"/>
      <c r="E7" s="170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171"/>
      <c r="S7" s="171"/>
    </row>
    <row r="8" spans="1:19" ht="16.95" customHeight="1">
      <c r="A8" s="77"/>
      <c r="B8" s="619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1"/>
      <c r="S8" s="173"/>
    </row>
    <row r="9" spans="1:19" ht="16.95" customHeight="1">
      <c r="A9" s="77"/>
      <c r="B9" s="598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600"/>
      <c r="S9" s="77"/>
    </row>
    <row r="10" spans="1:19" ht="16.95" customHeight="1">
      <c r="A10" s="77"/>
      <c r="B10" s="598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600"/>
      <c r="S10" s="77"/>
    </row>
    <row r="11" spans="1:19" ht="16.95" customHeight="1">
      <c r="A11" s="77"/>
      <c r="B11" s="598"/>
      <c r="C11" s="599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600"/>
      <c r="S11" s="81"/>
    </row>
    <row r="12" spans="1:19" ht="16.95" customHeight="1">
      <c r="A12" s="77"/>
      <c r="B12" s="598"/>
      <c r="C12" s="599"/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600"/>
      <c r="S12" s="82"/>
    </row>
    <row r="13" spans="1:19" ht="16.95" customHeight="1">
      <c r="A13" s="77"/>
      <c r="B13" s="598"/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600"/>
      <c r="S13" s="82"/>
    </row>
    <row r="14" spans="1:19" ht="16.95" customHeight="1">
      <c r="A14" s="77"/>
      <c r="B14" s="598"/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600"/>
      <c r="S14" s="82"/>
    </row>
    <row r="15" spans="1:19" ht="16.95" customHeight="1">
      <c r="A15" s="83"/>
      <c r="B15" s="613"/>
      <c r="C15" s="614"/>
      <c r="D15" s="614"/>
      <c r="E15" s="614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5"/>
      <c r="S15" s="82"/>
    </row>
    <row r="16" spans="1:19" ht="16.95" customHeight="1">
      <c r="A16" s="77"/>
      <c r="B16" s="598"/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600"/>
      <c r="S16" s="82"/>
    </row>
    <row r="17" spans="1:19" ht="16.95" customHeight="1">
      <c r="A17" s="77"/>
      <c r="B17" s="598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9"/>
      <c r="O17" s="599"/>
      <c r="P17" s="599"/>
      <c r="Q17" s="599"/>
      <c r="R17" s="600"/>
      <c r="S17" s="82"/>
    </row>
    <row r="18" spans="1:19" ht="16.95" customHeight="1">
      <c r="A18" s="77"/>
      <c r="B18" s="598"/>
      <c r="C18" s="599"/>
      <c r="D18" s="599"/>
      <c r="E18" s="599"/>
      <c r="F18" s="599"/>
      <c r="G18" s="599"/>
      <c r="H18" s="599"/>
      <c r="I18" s="599"/>
      <c r="J18" s="599"/>
      <c r="K18" s="599"/>
      <c r="L18" s="599"/>
      <c r="M18" s="599"/>
      <c r="N18" s="599"/>
      <c r="O18" s="599"/>
      <c r="P18" s="599"/>
      <c r="Q18" s="599"/>
      <c r="R18" s="600"/>
      <c r="S18" s="81"/>
    </row>
    <row r="19" spans="1:19" s="80" customFormat="1" ht="16.95" customHeight="1">
      <c r="A19" s="83"/>
      <c r="B19" s="613"/>
      <c r="C19" s="614"/>
      <c r="D19" s="614"/>
      <c r="E19" s="614"/>
      <c r="F19" s="614"/>
      <c r="G19" s="614"/>
      <c r="H19" s="614"/>
      <c r="I19" s="614"/>
      <c r="J19" s="614"/>
      <c r="K19" s="614"/>
      <c r="L19" s="614"/>
      <c r="M19" s="614"/>
      <c r="N19" s="614"/>
      <c r="O19" s="614"/>
      <c r="P19" s="614"/>
      <c r="Q19" s="614"/>
      <c r="R19" s="615"/>
      <c r="S19" s="84"/>
    </row>
    <row r="20" spans="1:19" s="80" customFormat="1" ht="16.95" customHeight="1">
      <c r="A20" s="83"/>
      <c r="B20" s="613"/>
      <c r="C20" s="614"/>
      <c r="D20" s="614"/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5"/>
      <c r="S20" s="84"/>
    </row>
    <row r="21" spans="1:19" ht="16.95" customHeight="1">
      <c r="A21" s="77"/>
      <c r="B21" s="598"/>
      <c r="C21" s="599"/>
      <c r="D21" s="599"/>
      <c r="E21" s="599"/>
      <c r="F21" s="599"/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599"/>
      <c r="R21" s="600"/>
      <c r="S21" s="82"/>
    </row>
    <row r="22" spans="1:19" ht="16.95" customHeight="1">
      <c r="A22" s="77"/>
      <c r="B22" s="598"/>
      <c r="C22" s="599"/>
      <c r="D22" s="599"/>
      <c r="E22" s="599"/>
      <c r="F22" s="599"/>
      <c r="G22" s="599"/>
      <c r="H22" s="599"/>
      <c r="I22" s="599"/>
      <c r="J22" s="599"/>
      <c r="K22" s="599"/>
      <c r="L22" s="599"/>
      <c r="M22" s="599"/>
      <c r="N22" s="599"/>
      <c r="O22" s="599"/>
      <c r="P22" s="599"/>
      <c r="Q22" s="599"/>
      <c r="R22" s="600"/>
      <c r="S22" s="82"/>
    </row>
    <row r="23" spans="1:19" ht="16.95" customHeight="1">
      <c r="A23" s="77"/>
      <c r="B23" s="598"/>
      <c r="C23" s="599"/>
      <c r="D23" s="599"/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599"/>
      <c r="R23" s="600"/>
      <c r="S23" s="82"/>
    </row>
    <row r="24" spans="1:19" ht="16.95" customHeight="1">
      <c r="A24" s="77"/>
      <c r="B24" s="598"/>
      <c r="C24" s="599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600"/>
      <c r="S24" s="82"/>
    </row>
    <row r="25" spans="1:19" ht="16.95" customHeight="1">
      <c r="A25" s="77"/>
      <c r="B25" s="598"/>
      <c r="C25" s="599"/>
      <c r="D25" s="599"/>
      <c r="E25" s="599"/>
      <c r="F25" s="599"/>
      <c r="G25" s="599"/>
      <c r="H25" s="599"/>
      <c r="I25" s="599"/>
      <c r="J25" s="599"/>
      <c r="K25" s="599"/>
      <c r="L25" s="599"/>
      <c r="M25" s="599"/>
      <c r="N25" s="599"/>
      <c r="O25" s="599"/>
      <c r="P25" s="599"/>
      <c r="Q25" s="599"/>
      <c r="R25" s="600"/>
      <c r="S25" s="82"/>
    </row>
    <row r="26" spans="1:19" ht="16.95" customHeight="1">
      <c r="A26" s="77"/>
      <c r="B26" s="598"/>
      <c r="C26" s="599"/>
      <c r="D26" s="599"/>
      <c r="E26" s="599"/>
      <c r="F26" s="599"/>
      <c r="G26" s="599"/>
      <c r="H26" s="599"/>
      <c r="I26" s="599"/>
      <c r="J26" s="599"/>
      <c r="K26" s="599"/>
      <c r="L26" s="599"/>
      <c r="M26" s="599"/>
      <c r="N26" s="599"/>
      <c r="O26" s="599"/>
      <c r="P26" s="599"/>
      <c r="Q26" s="599"/>
      <c r="R26" s="600"/>
      <c r="S26" s="82"/>
    </row>
    <row r="27" spans="1:19" ht="16.95" customHeight="1">
      <c r="A27" s="85"/>
      <c r="B27" s="607"/>
      <c r="C27" s="608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8"/>
      <c r="P27" s="608"/>
      <c r="Q27" s="608"/>
      <c r="R27" s="609"/>
      <c r="S27" s="174"/>
    </row>
    <row r="28" spans="1:19" ht="16.95" customHeight="1">
      <c r="A28" s="77"/>
      <c r="B28" s="598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600"/>
      <c r="S28" s="82"/>
    </row>
    <row r="29" spans="1:19" ht="16.95" customHeight="1">
      <c r="A29" s="77"/>
      <c r="B29" s="598"/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600"/>
      <c r="S29" s="82"/>
    </row>
    <row r="30" spans="1:19" s="80" customFormat="1" ht="16.95" customHeight="1">
      <c r="A30" s="83"/>
      <c r="B30" s="613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5"/>
      <c r="S30" s="84"/>
    </row>
    <row r="31" spans="1:19" ht="16.95" customHeight="1">
      <c r="A31" s="77"/>
      <c r="B31" s="598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600"/>
      <c r="S31" s="82"/>
    </row>
    <row r="32" spans="1:19" ht="16.95" customHeight="1">
      <c r="A32" s="85"/>
      <c r="B32" s="607"/>
      <c r="C32" s="608"/>
      <c r="D32" s="608"/>
      <c r="E32" s="608"/>
      <c r="F32" s="608"/>
      <c r="G32" s="608"/>
      <c r="H32" s="608"/>
      <c r="I32" s="608"/>
      <c r="J32" s="608"/>
      <c r="K32" s="608"/>
      <c r="L32" s="608"/>
      <c r="M32" s="608"/>
      <c r="N32" s="608"/>
      <c r="O32" s="608"/>
      <c r="P32" s="608"/>
      <c r="Q32" s="608"/>
      <c r="R32" s="609"/>
      <c r="S32" s="174"/>
    </row>
    <row r="33" spans="1:19" ht="16.95" customHeight="1">
      <c r="A33" s="85"/>
      <c r="B33" s="607"/>
      <c r="C33" s="608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9"/>
      <c r="S33" s="174"/>
    </row>
    <row r="34" spans="1:19" s="80" customFormat="1" ht="16.95" customHeight="1">
      <c r="A34" s="83"/>
      <c r="B34" s="613"/>
      <c r="C34" s="614"/>
      <c r="D34" s="614"/>
      <c r="E34" s="614"/>
      <c r="F34" s="614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5"/>
      <c r="S34" s="84"/>
    </row>
    <row r="35" spans="1:19" ht="16.95" customHeight="1">
      <c r="A35" s="77"/>
      <c r="B35" s="598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600"/>
      <c r="S35" s="82"/>
    </row>
    <row r="36" spans="1:19" ht="16.95" customHeight="1">
      <c r="A36" s="86"/>
      <c r="B36" s="616"/>
      <c r="C36" s="617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8"/>
      <c r="S36" s="174"/>
    </row>
    <row r="37" spans="1:19" s="80" customFormat="1" ht="16.95" customHeight="1">
      <c r="A37" s="83"/>
      <c r="B37" s="613"/>
      <c r="C37" s="614"/>
      <c r="D37" s="614"/>
      <c r="E37" s="614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5"/>
      <c r="S37" s="84"/>
    </row>
    <row r="38" spans="1:19" ht="16.95" customHeight="1">
      <c r="A38" s="77"/>
      <c r="B38" s="598"/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600"/>
      <c r="S38" s="82"/>
    </row>
    <row r="39" spans="1:19" ht="16.95" customHeight="1">
      <c r="A39" s="77"/>
      <c r="B39" s="598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600"/>
      <c r="S39" s="82"/>
    </row>
    <row r="40" spans="1:19" ht="16.95" customHeight="1">
      <c r="A40" s="77"/>
      <c r="B40" s="598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600"/>
      <c r="S40" s="82"/>
    </row>
    <row r="41" spans="1:19" ht="16.95" customHeight="1">
      <c r="A41" s="77"/>
      <c r="B41" s="598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600"/>
      <c r="S41" s="82"/>
    </row>
    <row r="42" spans="1:19" ht="16.95" customHeight="1">
      <c r="A42" s="77"/>
      <c r="B42" s="598"/>
      <c r="C42" s="599"/>
      <c r="D42" s="599"/>
      <c r="E42" s="599"/>
      <c r="F42" s="599"/>
      <c r="G42" s="599"/>
      <c r="H42" s="599"/>
      <c r="I42" s="599"/>
      <c r="J42" s="599"/>
      <c r="K42" s="599"/>
      <c r="L42" s="599"/>
      <c r="M42" s="599"/>
      <c r="N42" s="599"/>
      <c r="O42" s="599"/>
      <c r="P42" s="599"/>
      <c r="Q42" s="599"/>
      <c r="R42" s="600"/>
      <c r="S42" s="82"/>
    </row>
    <row r="43" spans="1:19" ht="16.95" customHeight="1">
      <c r="A43" s="77"/>
      <c r="B43" s="598"/>
      <c r="C43" s="599"/>
      <c r="D43" s="599"/>
      <c r="E43" s="599"/>
      <c r="F43" s="599"/>
      <c r="G43" s="599"/>
      <c r="H43" s="599"/>
      <c r="I43" s="599"/>
      <c r="J43" s="599"/>
      <c r="K43" s="599"/>
      <c r="L43" s="599"/>
      <c r="M43" s="599"/>
      <c r="N43" s="599"/>
      <c r="O43" s="599"/>
      <c r="P43" s="599"/>
      <c r="Q43" s="599"/>
      <c r="R43" s="600"/>
      <c r="S43" s="82"/>
    </row>
    <row r="44" spans="1:19" ht="16.95" customHeight="1">
      <c r="A44" s="85"/>
      <c r="B44" s="607"/>
      <c r="C44" s="608"/>
      <c r="D44" s="608"/>
      <c r="E44" s="608"/>
      <c r="F44" s="608"/>
      <c r="G44" s="608"/>
      <c r="H44" s="608"/>
      <c r="I44" s="608"/>
      <c r="J44" s="608"/>
      <c r="K44" s="608"/>
      <c r="L44" s="608"/>
      <c r="M44" s="608"/>
      <c r="N44" s="608"/>
      <c r="O44" s="608"/>
      <c r="P44" s="608"/>
      <c r="Q44" s="608"/>
      <c r="R44" s="609"/>
      <c r="S44" s="174"/>
    </row>
    <row r="45" spans="1:19" ht="16.95" customHeight="1">
      <c r="A45" s="81"/>
      <c r="B45" s="610"/>
      <c r="C45" s="611"/>
      <c r="D45" s="611"/>
      <c r="E45" s="611"/>
      <c r="F45" s="611"/>
      <c r="G45" s="611"/>
      <c r="H45" s="611"/>
      <c r="I45" s="611"/>
      <c r="J45" s="611"/>
      <c r="K45" s="611"/>
      <c r="L45" s="611"/>
      <c r="M45" s="611"/>
      <c r="N45" s="611"/>
      <c r="O45" s="611"/>
      <c r="P45" s="611"/>
      <c r="Q45" s="611"/>
      <c r="R45" s="612"/>
      <c r="S45" s="82"/>
    </row>
    <row r="46" spans="1:19" ht="16.95" customHeight="1">
      <c r="A46" s="77"/>
      <c r="B46" s="598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600"/>
      <c r="S46" s="82"/>
    </row>
    <row r="47" spans="1:19" ht="16.95" customHeight="1">
      <c r="A47" s="77"/>
      <c r="B47" s="598"/>
      <c r="C47" s="599"/>
      <c r="D47" s="599"/>
      <c r="E47" s="599"/>
      <c r="F47" s="599"/>
      <c r="G47" s="599"/>
      <c r="H47" s="599"/>
      <c r="I47" s="599"/>
      <c r="J47" s="599"/>
      <c r="K47" s="599"/>
      <c r="L47" s="599"/>
      <c r="M47" s="599"/>
      <c r="N47" s="599"/>
      <c r="O47" s="599"/>
      <c r="P47" s="599"/>
      <c r="Q47" s="599"/>
      <c r="R47" s="600"/>
      <c r="S47" s="77"/>
    </row>
    <row r="48" spans="1:19" ht="16.95" customHeight="1">
      <c r="A48" s="107"/>
      <c r="B48" s="601"/>
      <c r="C48" s="602"/>
      <c r="D48" s="602"/>
      <c r="E48" s="602"/>
      <c r="F48" s="602"/>
      <c r="G48" s="602"/>
      <c r="H48" s="602"/>
      <c r="I48" s="602"/>
      <c r="J48" s="602"/>
      <c r="K48" s="602"/>
      <c r="L48" s="602"/>
      <c r="M48" s="602"/>
      <c r="N48" s="602"/>
      <c r="O48" s="602"/>
      <c r="P48" s="602"/>
      <c r="Q48" s="602"/>
      <c r="R48" s="603"/>
      <c r="S48" s="107"/>
    </row>
    <row r="49" spans="1:19" ht="16.95" customHeight="1">
      <c r="A49" s="107"/>
      <c r="B49" s="601"/>
      <c r="C49" s="602"/>
      <c r="D49" s="602"/>
      <c r="E49" s="602"/>
      <c r="F49" s="602"/>
      <c r="G49" s="602"/>
      <c r="H49" s="602"/>
      <c r="I49" s="602"/>
      <c r="J49" s="602"/>
      <c r="K49" s="602"/>
      <c r="L49" s="602"/>
      <c r="M49" s="602"/>
      <c r="N49" s="602"/>
      <c r="O49" s="602"/>
      <c r="P49" s="602"/>
      <c r="Q49" s="602"/>
      <c r="R49" s="603"/>
      <c r="S49" s="107"/>
    </row>
    <row r="50" spans="1:19" ht="16.95" customHeight="1">
      <c r="A50" s="107"/>
      <c r="B50" s="604"/>
      <c r="C50" s="605"/>
      <c r="D50" s="605"/>
      <c r="E50" s="605"/>
      <c r="F50" s="605"/>
      <c r="G50" s="605"/>
      <c r="H50" s="605"/>
      <c r="I50" s="605"/>
      <c r="J50" s="605"/>
      <c r="K50" s="605"/>
      <c r="L50" s="605"/>
      <c r="M50" s="605"/>
      <c r="N50" s="605"/>
      <c r="O50" s="605"/>
      <c r="P50" s="605"/>
      <c r="Q50" s="605"/>
      <c r="R50" s="606"/>
      <c r="S50" s="107"/>
    </row>
    <row r="51" spans="1:19" ht="16.9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</row>
  </sheetData>
  <mergeCells count="52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49:R49"/>
    <mergeCell ref="B50:R50"/>
    <mergeCell ref="B44:R44"/>
    <mergeCell ref="B45:R45"/>
    <mergeCell ref="B46:R46"/>
    <mergeCell ref="B47:R47"/>
    <mergeCell ref="B48:R48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3.2" customHeight="1">
      <c r="A1" s="270" t="str">
        <f>Coordonnées!A1</f>
        <v>Synthèse des Comptes</v>
      </c>
      <c r="B1" s="271"/>
      <c r="C1" s="271"/>
      <c r="D1" s="267" t="str">
        <f>Coordonnées!D1</f>
        <v>Administration communale de</v>
      </c>
      <c r="E1" s="267"/>
      <c r="F1" s="267"/>
      <c r="G1" s="267"/>
      <c r="H1" s="267"/>
      <c r="I1" s="267"/>
      <c r="J1" s="265" t="str">
        <f>Coordonnées!J1</f>
        <v>AC FLEURUS</v>
      </c>
      <c r="K1" s="265"/>
      <c r="L1" s="265"/>
      <c r="M1" s="265"/>
      <c r="N1" s="265"/>
      <c r="O1" s="265"/>
      <c r="P1" s="290" t="str">
        <f>Coordonnées!P1</f>
        <v>Code INS</v>
      </c>
      <c r="Q1" s="291"/>
      <c r="R1" s="286">
        <f>Coordonnées!R1</f>
        <v>52021</v>
      </c>
      <c r="S1" s="287"/>
    </row>
    <row r="2" spans="1:19" ht="12.75">
      <c r="A2" s="272"/>
      <c r="B2" s="273"/>
      <c r="C2" s="273"/>
      <c r="D2" s="268"/>
      <c r="E2" s="268"/>
      <c r="F2" s="269"/>
      <c r="G2" s="269"/>
      <c r="H2" s="268"/>
      <c r="I2" s="268"/>
      <c r="J2" s="266"/>
      <c r="K2" s="266"/>
      <c r="L2" s="266"/>
      <c r="M2" s="266"/>
      <c r="N2" s="266"/>
      <c r="O2" s="266"/>
      <c r="P2" s="292" t="str">
        <f>Coordonnées!P2</f>
        <v>Exercice:</v>
      </c>
      <c r="Q2" s="293"/>
      <c r="R2" s="288">
        <f>Coordonnées!R2</f>
        <v>2021</v>
      </c>
      <c r="S2" s="289"/>
    </row>
    <row r="3" spans="1:19" ht="12.75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62" t="str">
        <f>Coordonnées!P3</f>
        <v>Version:</v>
      </c>
      <c r="Q3" s="263"/>
      <c r="R3" s="294">
        <f>Coordonnées!R3</f>
        <v>1</v>
      </c>
      <c r="S3" s="295"/>
    </row>
    <row r="4" spans="1:19" ht="13.2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2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6.2" customHeight="1">
      <c r="A6" s="29" t="s">
        <v>294</v>
      </c>
      <c r="B6" s="206"/>
      <c r="C6" s="206"/>
      <c r="D6" s="206"/>
      <c r="E6" s="206"/>
      <c r="F6" s="52"/>
      <c r="G6" s="68"/>
      <c r="H6" s="68"/>
      <c r="I6" s="3"/>
      <c r="J6" s="3"/>
      <c r="K6" s="3"/>
      <c r="L6" s="3"/>
      <c r="M6" s="203"/>
      <c r="N6" s="203"/>
      <c r="O6" s="203"/>
      <c r="P6" s="203"/>
      <c r="Q6" s="3"/>
      <c r="R6" s="3"/>
      <c r="S6" s="3"/>
    </row>
    <row r="7" spans="1:19" ht="16.95" customHeight="1">
      <c r="A7" s="30"/>
      <c r="B7" s="206"/>
      <c r="C7" s="206"/>
      <c r="D7" s="206"/>
      <c r="E7" s="206"/>
      <c r="F7" s="52"/>
      <c r="G7" s="52"/>
      <c r="H7" s="52"/>
      <c r="I7" s="203"/>
      <c r="J7" s="203"/>
      <c r="K7" s="203"/>
      <c r="L7" s="203"/>
      <c r="M7" s="203"/>
      <c r="N7" s="203"/>
      <c r="O7" s="203"/>
      <c r="P7" s="203"/>
      <c r="Q7" s="203"/>
      <c r="R7" s="3"/>
      <c r="S7" s="3"/>
    </row>
    <row r="8" spans="1:19" ht="16.95" customHeight="1">
      <c r="A8" s="207" t="s">
        <v>307</v>
      </c>
      <c r="B8" s="30"/>
      <c r="C8" s="208"/>
      <c r="D8" s="208"/>
      <c r="E8" s="208"/>
      <c r="F8" s="207" t="s">
        <v>308</v>
      </c>
      <c r="G8" s="208"/>
      <c r="H8" s="208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5"/>
    </row>
    <row r="9" spans="1:19" ht="49.95" customHeight="1">
      <c r="A9" s="623" t="s">
        <v>309</v>
      </c>
      <c r="B9" s="623"/>
      <c r="C9" s="623"/>
      <c r="D9" s="623"/>
      <c r="E9" s="623"/>
      <c r="F9" s="622" t="s">
        <v>310</v>
      </c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</row>
    <row r="10" spans="1:19" ht="49.95" customHeight="1">
      <c r="A10" s="623" t="s">
        <v>30</v>
      </c>
      <c r="B10" s="623"/>
      <c r="C10" s="623"/>
      <c r="D10" s="623"/>
      <c r="E10" s="623"/>
      <c r="F10" s="622" t="s">
        <v>311</v>
      </c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</row>
    <row r="11" spans="1:19" ht="49.95" customHeight="1">
      <c r="A11" s="623" t="s">
        <v>312</v>
      </c>
      <c r="B11" s="623"/>
      <c r="C11" s="623"/>
      <c r="D11" s="623"/>
      <c r="E11" s="623"/>
      <c r="F11" s="622" t="s">
        <v>313</v>
      </c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622"/>
      <c r="R11" s="622"/>
      <c r="S11" s="622"/>
    </row>
    <row r="12" spans="1:19" ht="49.95" customHeight="1">
      <c r="A12" s="623" t="s">
        <v>314</v>
      </c>
      <c r="B12" s="623"/>
      <c r="C12" s="623"/>
      <c r="D12" s="623"/>
      <c r="E12" s="623"/>
      <c r="F12" s="622" t="s">
        <v>334</v>
      </c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622"/>
      <c r="R12" s="622"/>
      <c r="S12" s="622"/>
    </row>
    <row r="13" spans="1:19" ht="49.95" customHeight="1">
      <c r="A13" s="623" t="s">
        <v>315</v>
      </c>
      <c r="B13" s="623"/>
      <c r="C13" s="623"/>
      <c r="D13" s="623"/>
      <c r="E13" s="623"/>
      <c r="F13" s="622" t="s">
        <v>316</v>
      </c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</row>
    <row r="14" spans="1:19" ht="49.95" customHeight="1">
      <c r="A14" s="623" t="s">
        <v>317</v>
      </c>
      <c r="B14" s="623"/>
      <c r="C14" s="623"/>
      <c r="D14" s="623"/>
      <c r="E14" s="623"/>
      <c r="F14" s="622" t="s">
        <v>335</v>
      </c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</row>
    <row r="15" spans="1:19" ht="52.2" customHeight="1">
      <c r="A15" s="623" t="s">
        <v>318</v>
      </c>
      <c r="B15" s="623"/>
      <c r="C15" s="623"/>
      <c r="D15" s="623"/>
      <c r="E15" s="623"/>
      <c r="F15" s="622" t="s">
        <v>319</v>
      </c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</row>
    <row r="16" spans="1:19" ht="49.95" customHeight="1">
      <c r="A16" s="624" t="s">
        <v>320</v>
      </c>
      <c r="B16" s="624"/>
      <c r="C16" s="624"/>
      <c r="D16" s="624"/>
      <c r="E16" s="624"/>
      <c r="F16" s="622" t="s">
        <v>321</v>
      </c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</row>
    <row r="17" spans="1:19" ht="49.95" customHeight="1">
      <c r="A17" s="623" t="s">
        <v>322</v>
      </c>
      <c r="B17" s="623"/>
      <c r="C17" s="623"/>
      <c r="D17" s="623"/>
      <c r="E17" s="623"/>
      <c r="F17" s="622" t="s">
        <v>336</v>
      </c>
      <c r="G17" s="622"/>
      <c r="H17" s="622"/>
      <c r="I17" s="622"/>
      <c r="J17" s="622"/>
      <c r="K17" s="622"/>
      <c r="L17" s="622"/>
      <c r="M17" s="622"/>
      <c r="N17" s="622"/>
      <c r="O17" s="622"/>
      <c r="P17" s="622"/>
      <c r="Q17" s="622"/>
      <c r="R17" s="622"/>
      <c r="S17" s="622"/>
    </row>
    <row r="18" spans="1:19" ht="49.95" customHeight="1">
      <c r="A18" s="623" t="s">
        <v>323</v>
      </c>
      <c r="B18" s="623"/>
      <c r="C18" s="623"/>
      <c r="D18" s="623"/>
      <c r="E18" s="623"/>
      <c r="F18" s="622" t="s">
        <v>324</v>
      </c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</row>
    <row r="19" spans="1:19" s="80" customFormat="1" ht="16.9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/>
    </row>
    <row r="20" spans="1:19" s="80" customFormat="1" ht="16.9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4"/>
    </row>
    <row r="21" spans="1:19" ht="16.9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82"/>
    </row>
    <row r="22" spans="1:19" ht="16.9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82"/>
    </row>
    <row r="23" spans="1:19" ht="16.9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82"/>
    </row>
    <row r="24" spans="1:19" ht="16.9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82"/>
    </row>
    <row r="25" spans="1:19" ht="16.9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82"/>
    </row>
    <row r="26" spans="1:19" ht="16.9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82"/>
    </row>
    <row r="27" spans="1:19" ht="16.9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74"/>
    </row>
    <row r="28" spans="1:19" ht="16.9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82"/>
    </row>
    <row r="29" spans="1:19" ht="16.9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82"/>
    </row>
    <row r="30" spans="1:19" s="80" customFormat="1" ht="16.9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4"/>
    </row>
    <row r="31" spans="1:19" ht="16.9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82"/>
    </row>
    <row r="32" spans="1:19" ht="16.9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74"/>
    </row>
    <row r="33" spans="1:19" ht="16.9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74"/>
    </row>
    <row r="34" spans="1:19" s="80" customFormat="1" ht="16.9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4"/>
    </row>
    <row r="35" spans="1:19" ht="16.9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82"/>
    </row>
    <row r="36" spans="1:19" ht="16.9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174"/>
    </row>
    <row r="37" spans="1:19" s="80" customFormat="1" ht="16.9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4"/>
    </row>
    <row r="38" spans="1:19" ht="16.9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82"/>
    </row>
    <row r="39" spans="1:19" ht="16.9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82"/>
    </row>
    <row r="40" spans="1:19" ht="16.9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82"/>
    </row>
    <row r="41" spans="1:19" ht="16.9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82"/>
    </row>
    <row r="42" spans="1:19" ht="16.9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82"/>
    </row>
    <row r="43" spans="1:19" ht="16.9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82"/>
    </row>
    <row r="44" spans="1:19" ht="16.9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174"/>
    </row>
    <row r="45" spans="1:19" ht="16.95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2"/>
    </row>
    <row r="46" spans="1:19" ht="16.9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82"/>
    </row>
    <row r="47" spans="1:19" ht="16.9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</row>
    <row r="48" spans="1:19" ht="16.9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82"/>
    </row>
    <row r="49" spans="1:19" ht="16.95" customHeight="1">
      <c r="A49" s="107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07"/>
    </row>
    <row r="50" spans="1:19" ht="16.95" customHeight="1">
      <c r="A50" s="107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07"/>
    </row>
    <row r="51" spans="1:19" ht="16.95" customHeight="1">
      <c r="A51" s="107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07"/>
    </row>
    <row r="52" spans="1:19" ht="16.9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</sheetData>
  <mergeCells count="29">
    <mergeCell ref="R3:S3"/>
    <mergeCell ref="A1:C2"/>
    <mergeCell ref="D1:I2"/>
    <mergeCell ref="J1:O2"/>
    <mergeCell ref="P1:Q1"/>
    <mergeCell ref="R1:S1"/>
    <mergeCell ref="P2:Q2"/>
    <mergeCell ref="R2:S2"/>
    <mergeCell ref="A12:E12"/>
    <mergeCell ref="A13:E13"/>
    <mergeCell ref="A14:E14"/>
    <mergeCell ref="A15:E15"/>
    <mergeCell ref="P3:Q3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workbookViewId="0" topLeftCell="A19">
      <selection activeCell="H38" sqref="H38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270" t="s">
        <v>295</v>
      </c>
      <c r="B1" s="271"/>
      <c r="C1" s="271"/>
      <c r="D1" s="267" t="s">
        <v>341</v>
      </c>
      <c r="E1" s="267"/>
      <c r="F1" s="267"/>
      <c r="G1" s="267"/>
      <c r="H1" s="267"/>
      <c r="I1" s="267"/>
      <c r="J1" s="264" t="s">
        <v>342</v>
      </c>
      <c r="K1" s="265"/>
      <c r="L1" s="265"/>
      <c r="M1" s="265"/>
      <c r="N1" s="265"/>
      <c r="O1" s="265"/>
      <c r="P1" s="290" t="s">
        <v>12</v>
      </c>
      <c r="Q1" s="291"/>
      <c r="R1" s="286">
        <v>52021</v>
      </c>
      <c r="S1" s="287"/>
    </row>
    <row r="2" spans="1:19" ht="12.75">
      <c r="A2" s="272"/>
      <c r="B2" s="273"/>
      <c r="C2" s="273"/>
      <c r="D2" s="268"/>
      <c r="E2" s="268"/>
      <c r="F2" s="269"/>
      <c r="G2" s="269"/>
      <c r="H2" s="268"/>
      <c r="I2" s="268"/>
      <c r="J2" s="266"/>
      <c r="K2" s="266"/>
      <c r="L2" s="266"/>
      <c r="M2" s="266"/>
      <c r="N2" s="266"/>
      <c r="O2" s="266"/>
      <c r="P2" s="292" t="s">
        <v>1</v>
      </c>
      <c r="Q2" s="293"/>
      <c r="R2" s="288">
        <f>N27</f>
        <v>2021</v>
      </c>
      <c r="S2" s="289"/>
    </row>
    <row r="3" spans="1:19" ht="12.75">
      <c r="A3" s="209" t="s">
        <v>340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62" t="s">
        <v>33</v>
      </c>
      <c r="Q3" s="263"/>
      <c r="R3" s="294">
        <v>1</v>
      </c>
      <c r="S3" s="295"/>
    </row>
    <row r="4" spans="1:19" ht="13.95" customHeight="1" thickBot="1">
      <c r="A4" s="209"/>
      <c r="B4" s="31"/>
      <c r="C4" s="31"/>
      <c r="D4" s="31"/>
      <c r="E4" s="31"/>
      <c r="F4" s="60"/>
      <c r="G4" s="60"/>
      <c r="H4" s="59"/>
      <c r="I4" s="59"/>
      <c r="J4" s="60"/>
      <c r="K4" s="60"/>
      <c r="L4" s="60"/>
      <c r="M4" s="60"/>
      <c r="N4" s="59"/>
      <c r="O4" s="59"/>
      <c r="P4" s="224"/>
      <c r="Q4" s="224"/>
      <c r="R4" s="225"/>
      <c r="S4" s="225"/>
    </row>
    <row r="5" spans="1:19" ht="13.95" customHeight="1" thickTop="1">
      <c r="A5" s="228"/>
      <c r="B5" s="229"/>
      <c r="C5" s="229"/>
      <c r="D5" s="229"/>
      <c r="E5" s="229"/>
      <c r="F5" s="230"/>
      <c r="G5" s="230"/>
      <c r="H5" s="229"/>
      <c r="I5" s="229"/>
      <c r="J5" s="230"/>
      <c r="K5" s="230"/>
      <c r="L5" s="230"/>
      <c r="M5" s="230"/>
      <c r="N5" s="229"/>
      <c r="O5" s="229"/>
      <c r="P5" s="231"/>
      <c r="Q5" s="231"/>
      <c r="R5" s="232"/>
      <c r="S5" s="233"/>
    </row>
    <row r="6" spans="1:19" ht="13.95" customHeight="1">
      <c r="A6" s="234"/>
      <c r="B6" s="235"/>
      <c r="C6" s="235"/>
      <c r="D6" s="235"/>
      <c r="E6" s="235"/>
      <c r="F6" s="236"/>
      <c r="G6" s="236"/>
      <c r="H6" s="235"/>
      <c r="I6" s="235"/>
      <c r="J6" s="236"/>
      <c r="K6" s="236"/>
      <c r="L6" s="236"/>
      <c r="M6" s="236"/>
      <c r="N6" s="235"/>
      <c r="O6" s="235"/>
      <c r="P6" s="237"/>
      <c r="Q6" s="237"/>
      <c r="R6" s="238"/>
      <c r="S6" s="239"/>
    </row>
    <row r="7" spans="1:19" ht="13.95" customHeight="1">
      <c r="A7" s="234"/>
      <c r="B7" s="235"/>
      <c r="C7" s="235"/>
      <c r="D7" s="235"/>
      <c r="E7" s="253" t="s">
        <v>339</v>
      </c>
      <c r="F7" s="254"/>
      <c r="G7" s="254"/>
      <c r="H7" s="254"/>
      <c r="I7" s="254"/>
      <c r="J7" s="254"/>
      <c r="K7" s="254"/>
      <c r="L7" s="254"/>
      <c r="M7" s="254"/>
      <c r="N7" s="254"/>
      <c r="O7" s="255"/>
      <c r="P7" s="237"/>
      <c r="Q7" s="237"/>
      <c r="R7" s="238"/>
      <c r="S7" s="239"/>
    </row>
    <row r="8" spans="1:22" ht="13.95" customHeight="1">
      <c r="A8" s="234"/>
      <c r="B8" s="235"/>
      <c r="C8" s="235"/>
      <c r="D8" s="235"/>
      <c r="E8" s="256"/>
      <c r="F8" s="257"/>
      <c r="G8" s="257"/>
      <c r="H8" s="257"/>
      <c r="I8" s="257"/>
      <c r="J8" s="257"/>
      <c r="K8" s="257"/>
      <c r="L8" s="257"/>
      <c r="M8" s="257"/>
      <c r="N8" s="257"/>
      <c r="O8" s="258"/>
      <c r="P8" s="237"/>
      <c r="Q8" s="237"/>
      <c r="R8" s="238"/>
      <c r="S8" s="239"/>
      <c r="V8" s="226"/>
    </row>
    <row r="9" spans="1:19" ht="13.95" customHeight="1">
      <c r="A9" s="234"/>
      <c r="B9" s="235"/>
      <c r="C9" s="235"/>
      <c r="D9" s="235"/>
      <c r="E9" s="256"/>
      <c r="F9" s="257"/>
      <c r="G9" s="257"/>
      <c r="H9" s="257"/>
      <c r="I9" s="257"/>
      <c r="J9" s="257"/>
      <c r="K9" s="257"/>
      <c r="L9" s="257"/>
      <c r="M9" s="257"/>
      <c r="N9" s="257"/>
      <c r="O9" s="258"/>
      <c r="P9" s="237"/>
      <c r="Q9" s="237"/>
      <c r="R9" s="238"/>
      <c r="S9" s="239"/>
    </row>
    <row r="10" spans="1:19" ht="13.95" customHeight="1">
      <c r="A10" s="234"/>
      <c r="B10" s="235"/>
      <c r="C10" s="235"/>
      <c r="D10" s="235"/>
      <c r="E10" s="259"/>
      <c r="F10" s="260"/>
      <c r="G10" s="260"/>
      <c r="H10" s="260"/>
      <c r="I10" s="260"/>
      <c r="J10" s="260"/>
      <c r="K10" s="260"/>
      <c r="L10" s="260"/>
      <c r="M10" s="260"/>
      <c r="N10" s="260"/>
      <c r="O10" s="261"/>
      <c r="P10" s="237"/>
      <c r="Q10" s="237"/>
      <c r="R10" s="238"/>
      <c r="S10" s="239"/>
    </row>
    <row r="11" spans="1:21" ht="13.95" customHeight="1">
      <c r="A11" s="234"/>
      <c r="B11" s="235"/>
      <c r="C11" s="235"/>
      <c r="D11" s="235"/>
      <c r="E11" s="274" t="s">
        <v>338</v>
      </c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37"/>
      <c r="Q11" s="237"/>
      <c r="R11" s="238"/>
      <c r="S11" s="239"/>
      <c r="U11" s="227"/>
    </row>
    <row r="12" spans="1:19" ht="13.95" customHeight="1">
      <c r="A12" s="234"/>
      <c r="B12" s="235"/>
      <c r="C12" s="235"/>
      <c r="D12" s="235"/>
      <c r="E12" s="235"/>
      <c r="F12" s="236"/>
      <c r="G12" s="236"/>
      <c r="H12" s="235"/>
      <c r="I12" s="235"/>
      <c r="J12" s="236"/>
      <c r="K12" s="236"/>
      <c r="L12" s="236"/>
      <c r="M12" s="236"/>
      <c r="N12" s="235"/>
      <c r="O12" s="235"/>
      <c r="P12" s="237"/>
      <c r="Q12" s="237"/>
      <c r="R12" s="238"/>
      <c r="S12" s="239"/>
    </row>
    <row r="13" spans="1:19" ht="13.95" customHeight="1">
      <c r="A13" s="234"/>
      <c r="B13" s="235"/>
      <c r="C13" s="235"/>
      <c r="D13" s="235"/>
      <c r="E13" s="235"/>
      <c r="F13" s="236"/>
      <c r="G13" s="236"/>
      <c r="H13" s="235"/>
      <c r="I13" s="235"/>
      <c r="J13" s="236"/>
      <c r="K13" s="236"/>
      <c r="L13" s="236"/>
      <c r="M13" s="236"/>
      <c r="N13" s="235"/>
      <c r="O13" s="235"/>
      <c r="P13" s="237"/>
      <c r="Q13" s="237"/>
      <c r="R13" s="238"/>
      <c r="S13" s="239"/>
    </row>
    <row r="14" spans="1:19" ht="13.95" customHeight="1" thickBot="1">
      <c r="A14" s="240"/>
      <c r="B14" s="241"/>
      <c r="C14" s="241"/>
      <c r="D14" s="241"/>
      <c r="E14" s="241"/>
      <c r="F14" s="242"/>
      <c r="G14" s="242"/>
      <c r="H14" s="241"/>
      <c r="I14" s="241"/>
      <c r="J14" s="242"/>
      <c r="K14" s="242"/>
      <c r="L14" s="242"/>
      <c r="M14" s="242"/>
      <c r="N14" s="241"/>
      <c r="O14" s="241"/>
      <c r="P14" s="243"/>
      <c r="Q14" s="243"/>
      <c r="R14" s="244"/>
      <c r="S14" s="245"/>
    </row>
    <row r="15" spans="1:7" ht="13.95" customHeight="1" thickTop="1">
      <c r="A15" s="307"/>
      <c r="B15" s="307"/>
      <c r="C15" s="307"/>
      <c r="D15" s="307"/>
      <c r="E15" s="307"/>
      <c r="F15" s="307"/>
      <c r="G15" s="307"/>
    </row>
    <row r="16" spans="1:19" ht="13.2" customHeight="1">
      <c r="A16" s="58"/>
      <c r="B16" s="57"/>
      <c r="C16" s="57"/>
      <c r="D16" s="57"/>
      <c r="E16" s="57"/>
      <c r="F16" s="57"/>
      <c r="G16" s="57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"/>
    </row>
    <row r="17" spans="1:19" ht="16.2" customHeight="1">
      <c r="A17" s="305" t="s">
        <v>18</v>
      </c>
      <c r="B17" s="306"/>
      <c r="C17" s="306"/>
      <c r="D17" s="306"/>
      <c r="E17" s="306"/>
      <c r="F17" s="306"/>
      <c r="G17" s="306"/>
      <c r="H17" s="299" t="s">
        <v>342</v>
      </c>
      <c r="I17" s="300"/>
      <c r="J17" s="300"/>
      <c r="K17" s="300"/>
      <c r="L17" s="300"/>
      <c r="M17" s="300"/>
      <c r="N17" s="300"/>
      <c r="O17" s="300"/>
      <c r="P17" s="300"/>
      <c r="Q17" s="300"/>
      <c r="R17" s="2"/>
      <c r="S17" s="7"/>
    </row>
    <row r="18" spans="1:19" ht="16.2" customHeight="1">
      <c r="A18" s="51"/>
      <c r="B18" s="56"/>
      <c r="C18" s="52"/>
      <c r="D18" s="52"/>
      <c r="E18" s="52"/>
      <c r="F18" s="52"/>
      <c r="G18" s="2"/>
      <c r="H18" s="2"/>
      <c r="I18" s="2"/>
      <c r="J18" s="2"/>
      <c r="K18" s="2"/>
      <c r="L18" s="2"/>
      <c r="M18" s="52"/>
      <c r="N18" s="52"/>
      <c r="O18" s="52"/>
      <c r="P18" s="52"/>
      <c r="Q18" s="2"/>
      <c r="R18" s="2"/>
      <c r="S18" s="7"/>
    </row>
    <row r="19" spans="1:19" ht="16.2" customHeight="1">
      <c r="A19" s="305" t="s">
        <v>4</v>
      </c>
      <c r="B19" s="306"/>
      <c r="C19" s="306"/>
      <c r="D19" s="306"/>
      <c r="E19" s="306"/>
      <c r="F19" s="306"/>
      <c r="G19" s="306"/>
      <c r="H19" s="301" t="s">
        <v>343</v>
      </c>
      <c r="I19" s="302"/>
      <c r="J19" s="302"/>
      <c r="K19" s="302"/>
      <c r="L19" s="302"/>
      <c r="M19" s="302"/>
      <c r="N19" s="302"/>
      <c r="O19" s="302"/>
      <c r="P19" s="302"/>
      <c r="Q19" s="303"/>
      <c r="R19" s="2"/>
      <c r="S19" s="7"/>
    </row>
    <row r="20" spans="1:19" ht="16.2" customHeight="1">
      <c r="A20" s="53"/>
      <c r="B20" s="2"/>
      <c r="C20" s="2"/>
      <c r="D20" s="2"/>
      <c r="E20" s="2"/>
      <c r="F20" s="2"/>
      <c r="G20" s="2"/>
      <c r="H20" s="275" t="s">
        <v>344</v>
      </c>
      <c r="I20" s="276"/>
      <c r="J20" s="276"/>
      <c r="K20" s="276"/>
      <c r="L20" s="276"/>
      <c r="M20" s="276"/>
      <c r="N20" s="276"/>
      <c r="O20" s="276"/>
      <c r="P20" s="276"/>
      <c r="Q20" s="277"/>
      <c r="R20" s="2"/>
      <c r="S20" s="7"/>
    </row>
    <row r="21" spans="1:19" ht="16.2" customHeight="1">
      <c r="A21" s="53"/>
      <c r="B21" s="2"/>
      <c r="C21" s="2"/>
      <c r="D21" s="2"/>
      <c r="E21" s="2"/>
      <c r="F21" s="2"/>
      <c r="G21" s="52"/>
      <c r="H21" s="296" t="s">
        <v>345</v>
      </c>
      <c r="I21" s="297"/>
      <c r="J21" s="297"/>
      <c r="K21" s="297"/>
      <c r="L21" s="297"/>
      <c r="M21" s="297"/>
      <c r="N21" s="297"/>
      <c r="O21" s="297"/>
      <c r="P21" s="297"/>
      <c r="Q21" s="298"/>
      <c r="R21" s="2"/>
      <c r="S21" s="7"/>
    </row>
    <row r="22" spans="1:19" ht="16.2" customHeight="1">
      <c r="A22" s="53"/>
      <c r="B22" s="2"/>
      <c r="C22" s="2"/>
      <c r="D22" s="2"/>
      <c r="E22" s="2"/>
      <c r="F22" s="2"/>
      <c r="G22" s="52"/>
      <c r="H22" s="52"/>
      <c r="I22" s="52"/>
      <c r="J22" s="52"/>
      <c r="K22" s="52"/>
      <c r="L22" s="2"/>
      <c r="M22" s="2"/>
      <c r="N22" s="2"/>
      <c r="O22" s="2"/>
      <c r="P22" s="2"/>
      <c r="Q22" s="63"/>
      <c r="R22" s="64"/>
      <c r="S22" s="7"/>
    </row>
    <row r="23" spans="1:19" ht="16.2" customHeight="1">
      <c r="A23" s="248" t="s">
        <v>337</v>
      </c>
      <c r="B23" s="249"/>
      <c r="C23" s="249"/>
      <c r="D23" s="249"/>
      <c r="E23" s="249"/>
      <c r="F23" s="249"/>
      <c r="G23" s="249"/>
      <c r="H23" s="250" t="s">
        <v>356</v>
      </c>
      <c r="I23" s="251"/>
      <c r="J23" s="252"/>
      <c r="K23" s="52"/>
      <c r="L23" s="2"/>
      <c r="M23" s="2"/>
      <c r="N23" s="2"/>
      <c r="O23" s="2"/>
      <c r="P23" s="2"/>
      <c r="Q23" s="63"/>
      <c r="R23" s="64"/>
      <c r="S23" s="7"/>
    </row>
    <row r="24" spans="1:19" ht="16.2" customHeight="1">
      <c r="A24" s="53"/>
      <c r="B24" s="65"/>
      <c r="C24" s="65"/>
      <c r="D24" s="65"/>
      <c r="E24" s="65"/>
      <c r="F24" s="2"/>
      <c r="G24" s="52"/>
      <c r="H24" s="52"/>
      <c r="I24" s="52"/>
      <c r="J24" s="52"/>
      <c r="K24" s="52"/>
      <c r="L24" s="2"/>
      <c r="M24" s="2"/>
      <c r="N24" s="2"/>
      <c r="O24" s="2"/>
      <c r="P24" s="2"/>
      <c r="Q24" s="63"/>
      <c r="R24" s="64"/>
      <c r="S24" s="7"/>
    </row>
    <row r="25" spans="1:19" ht="16.2" customHeight="1">
      <c r="A25" s="305" t="s">
        <v>39</v>
      </c>
      <c r="B25" s="306"/>
      <c r="C25" s="306"/>
      <c r="D25" s="306"/>
      <c r="E25" s="306"/>
      <c r="F25" s="306"/>
      <c r="G25" s="313"/>
      <c r="H25" s="250" t="s">
        <v>355</v>
      </c>
      <c r="I25" s="251"/>
      <c r="J25" s="252"/>
      <c r="K25" s="52"/>
      <c r="L25" s="2"/>
      <c r="M25" s="2"/>
      <c r="N25" s="2"/>
      <c r="O25" s="2"/>
      <c r="P25" s="2"/>
      <c r="Q25" s="63"/>
      <c r="R25" s="64"/>
      <c r="S25" s="7"/>
    </row>
    <row r="26" spans="1:19" ht="16.2" customHeight="1">
      <c r="A26" s="53"/>
      <c r="B26" s="2"/>
      <c r="C26" s="2"/>
      <c r="D26" s="2"/>
      <c r="E26" s="2"/>
      <c r="F26" s="2"/>
      <c r="G26" s="54"/>
      <c r="H26" s="52"/>
      <c r="I26" s="52"/>
      <c r="J26" s="52"/>
      <c r="K26" s="52"/>
      <c r="L26" s="2"/>
      <c r="M26" s="2"/>
      <c r="N26" s="2"/>
      <c r="O26" s="2"/>
      <c r="P26" s="2"/>
      <c r="Q26" s="2"/>
      <c r="R26" s="2"/>
      <c r="S26" s="7"/>
    </row>
    <row r="27" spans="1:19" ht="16.95" customHeight="1">
      <c r="A27" s="305" t="s">
        <v>300</v>
      </c>
      <c r="B27" s="306"/>
      <c r="C27" s="306"/>
      <c r="D27" s="306"/>
      <c r="E27" s="306"/>
      <c r="F27" s="306"/>
      <c r="G27" s="306"/>
      <c r="H27" s="283" t="s">
        <v>346</v>
      </c>
      <c r="I27" s="284"/>
      <c r="J27" s="285"/>
      <c r="K27" s="175"/>
      <c r="L27" s="175" t="s">
        <v>1</v>
      </c>
      <c r="M27" s="175"/>
      <c r="N27" s="185">
        <v>2021</v>
      </c>
      <c r="O27" s="175"/>
      <c r="P27" s="175"/>
      <c r="Q27" s="175"/>
      <c r="R27" s="2"/>
      <c r="S27" s="7"/>
    </row>
    <row r="28" spans="1:19" ht="16.95" customHeight="1">
      <c r="A28" s="53"/>
      <c r="B28" s="2"/>
      <c r="C28" s="2"/>
      <c r="D28" s="2"/>
      <c r="E28" s="2"/>
      <c r="F28" s="2"/>
      <c r="G28" s="54"/>
      <c r="H28" s="52"/>
      <c r="I28" s="52"/>
      <c r="J28" s="52"/>
      <c r="K28" s="52"/>
      <c r="L28" s="2"/>
      <c r="M28" s="2"/>
      <c r="N28" s="2"/>
      <c r="O28" s="2"/>
      <c r="P28" s="2"/>
      <c r="Q28" s="2"/>
      <c r="R28" s="2"/>
      <c r="S28" s="7"/>
    </row>
    <row r="29" spans="1:19" ht="16.95" customHeight="1">
      <c r="A29" s="308" t="s">
        <v>36</v>
      </c>
      <c r="B29" s="309"/>
      <c r="C29" s="309"/>
      <c r="D29" s="309"/>
      <c r="E29" s="309"/>
      <c r="F29" s="309"/>
      <c r="G29" s="309"/>
      <c r="H29" s="279" t="s">
        <v>347</v>
      </c>
      <c r="I29" s="280"/>
      <c r="J29" s="280"/>
      <c r="K29" s="280"/>
      <c r="L29" s="280"/>
      <c r="M29" s="280"/>
      <c r="N29" s="280"/>
      <c r="O29" s="280"/>
      <c r="P29" s="280"/>
      <c r="Q29" s="280"/>
      <c r="R29" s="67"/>
      <c r="S29" s="12"/>
    </row>
    <row r="30" spans="1:19" ht="16.95" customHeight="1">
      <c r="A30" s="305" t="s">
        <v>5</v>
      </c>
      <c r="B30" s="306"/>
      <c r="C30" s="306"/>
      <c r="D30" s="306"/>
      <c r="E30" s="306"/>
      <c r="F30" s="306"/>
      <c r="G30" s="306"/>
      <c r="H30" s="278" t="s">
        <v>348</v>
      </c>
      <c r="I30" s="304"/>
      <c r="J30" s="304"/>
      <c r="K30" s="304"/>
      <c r="L30" s="304"/>
      <c r="M30" s="304"/>
      <c r="N30" s="304"/>
      <c r="O30" s="304"/>
      <c r="P30" s="304"/>
      <c r="Q30" s="304"/>
      <c r="R30" s="2"/>
      <c r="S30" s="7"/>
    </row>
    <row r="31" spans="1:19" ht="16.95" customHeight="1">
      <c r="A31" s="305" t="s">
        <v>6</v>
      </c>
      <c r="B31" s="306"/>
      <c r="C31" s="306"/>
      <c r="D31" s="306"/>
      <c r="E31" s="306"/>
      <c r="F31" s="306"/>
      <c r="G31" s="306"/>
      <c r="H31" s="281" t="s">
        <v>349</v>
      </c>
      <c r="I31" s="282"/>
      <c r="J31" s="282"/>
      <c r="K31" s="282"/>
      <c r="L31" s="282"/>
      <c r="M31" s="282"/>
      <c r="N31" s="282"/>
      <c r="O31" s="282"/>
      <c r="P31" s="282"/>
      <c r="Q31" s="282"/>
      <c r="R31" s="2"/>
      <c r="S31" s="7"/>
    </row>
    <row r="32" spans="1:19" ht="16.95" customHeight="1">
      <c r="A32" s="305" t="s">
        <v>7</v>
      </c>
      <c r="B32" s="306"/>
      <c r="C32" s="306"/>
      <c r="D32" s="306"/>
      <c r="E32" s="306"/>
      <c r="F32" s="306"/>
      <c r="G32" s="306"/>
      <c r="H32" s="625" t="s">
        <v>350</v>
      </c>
      <c r="I32" s="276"/>
      <c r="J32" s="276"/>
      <c r="K32" s="276"/>
      <c r="L32" s="276"/>
      <c r="M32" s="276"/>
      <c r="N32" s="276"/>
      <c r="O32" s="276"/>
      <c r="P32" s="276"/>
      <c r="Q32" s="276"/>
      <c r="R32" s="2"/>
      <c r="S32" s="7"/>
    </row>
    <row r="33" spans="1:19" ht="16.95" customHeight="1">
      <c r="A33" s="53"/>
      <c r="B33" s="2"/>
      <c r="C33" s="2"/>
      <c r="D33" s="2"/>
      <c r="E33" s="2"/>
      <c r="F33" s="2"/>
      <c r="G33" s="2"/>
      <c r="H33" s="2"/>
      <c r="I33" s="54"/>
      <c r="J33" s="52"/>
      <c r="K33" s="52"/>
      <c r="L33" s="52"/>
      <c r="M33" s="52"/>
      <c r="N33" s="2"/>
      <c r="O33" s="2"/>
      <c r="P33" s="2"/>
      <c r="Q33" s="2"/>
      <c r="R33" s="2"/>
      <c r="S33" s="7"/>
    </row>
    <row r="34" spans="1:19" ht="16.95" customHeight="1">
      <c r="A34" s="308" t="s">
        <v>37</v>
      </c>
      <c r="B34" s="309"/>
      <c r="C34" s="309"/>
      <c r="D34" s="309"/>
      <c r="E34" s="309"/>
      <c r="F34" s="309"/>
      <c r="G34" s="309"/>
      <c r="H34" s="246" t="s">
        <v>351</v>
      </c>
      <c r="I34" s="55"/>
      <c r="J34" s="66"/>
      <c r="K34" s="55"/>
      <c r="L34" s="55"/>
      <c r="M34" s="55"/>
      <c r="N34" s="55"/>
      <c r="O34" s="55"/>
      <c r="P34" s="55"/>
      <c r="Q34" s="55"/>
      <c r="R34" s="67"/>
      <c r="S34" s="12"/>
    </row>
    <row r="35" spans="1:19" ht="16.95" customHeight="1">
      <c r="A35" s="311" t="s">
        <v>5</v>
      </c>
      <c r="B35" s="312"/>
      <c r="C35" s="312"/>
      <c r="D35" s="312"/>
      <c r="E35" s="312"/>
      <c r="F35" s="312"/>
      <c r="G35" s="312"/>
      <c r="H35" s="310" t="s">
        <v>352</v>
      </c>
      <c r="I35" s="302"/>
      <c r="J35" s="302"/>
      <c r="K35" s="302"/>
      <c r="L35" s="302"/>
      <c r="M35" s="302"/>
      <c r="N35" s="302"/>
      <c r="O35" s="302"/>
      <c r="P35" s="302"/>
      <c r="Q35" s="302"/>
      <c r="R35" s="62"/>
      <c r="S35" s="6"/>
    </row>
    <row r="36" spans="1:19" ht="16.95" customHeight="1">
      <c r="A36" s="305" t="s">
        <v>6</v>
      </c>
      <c r="B36" s="306"/>
      <c r="C36" s="306"/>
      <c r="D36" s="306"/>
      <c r="E36" s="306"/>
      <c r="F36" s="306"/>
      <c r="G36" s="306"/>
      <c r="H36" s="281" t="s">
        <v>353</v>
      </c>
      <c r="I36" s="282"/>
      <c r="J36" s="282"/>
      <c r="K36" s="282"/>
      <c r="L36" s="282"/>
      <c r="M36" s="282"/>
      <c r="N36" s="282"/>
      <c r="O36" s="282"/>
      <c r="P36" s="282"/>
      <c r="Q36" s="282"/>
      <c r="R36" s="2"/>
      <c r="S36" s="7"/>
    </row>
    <row r="37" spans="1:19" ht="16.95" customHeight="1">
      <c r="A37" s="305" t="s">
        <v>7</v>
      </c>
      <c r="B37" s="306"/>
      <c r="C37" s="306"/>
      <c r="D37" s="306"/>
      <c r="E37" s="306"/>
      <c r="F37" s="306"/>
      <c r="G37" s="306"/>
      <c r="H37" s="625" t="s">
        <v>354</v>
      </c>
      <c r="I37" s="276"/>
      <c r="J37" s="276"/>
      <c r="K37" s="276"/>
      <c r="L37" s="276"/>
      <c r="M37" s="276"/>
      <c r="N37" s="276"/>
      <c r="O37" s="276"/>
      <c r="P37" s="276"/>
      <c r="Q37" s="276"/>
      <c r="R37" s="2"/>
      <c r="S37" s="7"/>
    </row>
    <row r="38" spans="1:19" ht="13.2" customHeight="1">
      <c r="A38" s="181"/>
      <c r="B38" s="4"/>
      <c r="C38" s="4"/>
      <c r="D38" s="4"/>
      <c r="E38" s="4"/>
      <c r="F38" s="4"/>
      <c r="G38" s="182"/>
      <c r="H38" s="183"/>
      <c r="I38" s="183"/>
      <c r="J38" s="183"/>
      <c r="K38" s="183"/>
      <c r="L38" s="4"/>
      <c r="M38" s="4"/>
      <c r="N38" s="4"/>
      <c r="O38" s="4"/>
      <c r="P38" s="4"/>
      <c r="Q38" s="4"/>
      <c r="R38" s="4"/>
      <c r="S38" s="8"/>
    </row>
  </sheetData>
  <mergeCells count="39"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3:G23"/>
    <mergeCell ref="H23:J23"/>
    <mergeCell ref="E7:O10"/>
    <mergeCell ref="P3:Q3"/>
    <mergeCell ref="J1:O2"/>
    <mergeCell ref="D1:I2"/>
    <mergeCell ref="A1:C2"/>
    <mergeCell ref="E11:O11"/>
    <mergeCell ref="H20:Q20"/>
  </mergeCells>
  <hyperlinks>
    <hyperlink ref="H32" r:id="rId1" display="mailto:laurent.maniscalco@fleurus.be"/>
    <hyperlink ref="H37" r:id="rId2" display="mailto:anne-cecile.carton@fleurus.be"/>
  </hyperlink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4"/>
  <headerFooter alignWithMargins="0">
    <oddFooter>&amp;RPage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zoomScalePageLayoutView="70" workbookViewId="0" topLeftCell="A4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70" t="str">
        <f>Coordonnées!A1</f>
        <v>Synthèse des Comptes</v>
      </c>
      <c r="B1" s="271"/>
      <c r="C1" s="271"/>
      <c r="D1" s="267" t="str">
        <f>Coordonnées!D1</f>
        <v>Administration communale de</v>
      </c>
      <c r="E1" s="267"/>
      <c r="F1" s="267"/>
      <c r="G1" s="267"/>
      <c r="H1" s="267"/>
      <c r="I1" s="267"/>
      <c r="J1" s="265" t="str">
        <f>Coordonnées!J1</f>
        <v>AC FLEURUS</v>
      </c>
      <c r="K1" s="265"/>
      <c r="L1" s="265"/>
      <c r="M1" s="265"/>
      <c r="N1" s="265"/>
      <c r="O1" s="265"/>
      <c r="P1" s="290" t="str">
        <f>Coordonnées!P1</f>
        <v>Code INS</v>
      </c>
      <c r="Q1" s="291"/>
      <c r="R1" s="286">
        <f>Coordonnées!R1</f>
        <v>52021</v>
      </c>
      <c r="S1" s="287"/>
    </row>
    <row r="2" spans="1:19" ht="12.75">
      <c r="A2" s="272"/>
      <c r="B2" s="273"/>
      <c r="C2" s="273"/>
      <c r="D2" s="268"/>
      <c r="E2" s="268"/>
      <c r="F2" s="269"/>
      <c r="G2" s="269"/>
      <c r="H2" s="268"/>
      <c r="I2" s="268"/>
      <c r="J2" s="266"/>
      <c r="K2" s="266"/>
      <c r="L2" s="266"/>
      <c r="M2" s="266"/>
      <c r="N2" s="266"/>
      <c r="O2" s="266"/>
      <c r="P2" s="292" t="str">
        <f>Coordonnées!P2</f>
        <v>Exercice:</v>
      </c>
      <c r="Q2" s="293"/>
      <c r="R2" s="288">
        <f>Coordonnées!R2</f>
        <v>2021</v>
      </c>
      <c r="S2" s="289"/>
    </row>
    <row r="3" spans="1:19" ht="12.75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62" t="str">
        <f>Coordonnées!P3</f>
        <v>Version:</v>
      </c>
      <c r="Q3" s="263"/>
      <c r="R3" s="294">
        <f>Coordonnées!R3</f>
        <v>1</v>
      </c>
      <c r="S3" s="295"/>
    </row>
    <row r="4" spans="1:19" ht="13.2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3.2" customHeight="1">
      <c r="A5" s="29"/>
      <c r="B5" s="30"/>
      <c r="C5" s="50"/>
      <c r="D5" s="50"/>
      <c r="E5" s="50"/>
      <c r="F5" s="52"/>
      <c r="G5" s="52"/>
      <c r="H5" s="52"/>
      <c r="I5" s="52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22" ht="18.45" customHeight="1">
      <c r="A6" s="50"/>
      <c r="B6" s="50"/>
      <c r="C6" s="50"/>
      <c r="D6" s="50"/>
      <c r="E6" s="50"/>
      <c r="F6" s="52"/>
      <c r="G6" s="68"/>
      <c r="H6" s="321" t="s">
        <v>298</v>
      </c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2"/>
      <c r="U6" s="322"/>
      <c r="V6" s="322"/>
    </row>
    <row r="7" spans="1:22" ht="18.45" customHeight="1">
      <c r="A7" s="74"/>
      <c r="B7" s="75"/>
      <c r="C7" s="75"/>
      <c r="D7" s="75"/>
      <c r="E7" s="75"/>
      <c r="F7" s="75"/>
      <c r="G7" s="75"/>
      <c r="H7" s="323" t="str">
        <f>Coordonnées!$H$27</f>
        <v>Compte</v>
      </c>
      <c r="I7" s="323"/>
      <c r="J7" s="323"/>
      <c r="K7" s="323" t="str">
        <f>Coordonnées!$H$27</f>
        <v>Compte</v>
      </c>
      <c r="L7" s="323"/>
      <c r="M7" s="323"/>
      <c r="N7" s="323" t="str">
        <f>Coordonnées!$H$27</f>
        <v>Compte</v>
      </c>
      <c r="O7" s="323"/>
      <c r="P7" s="323"/>
      <c r="Q7" s="323" t="str">
        <f>Coordonnées!$H$27</f>
        <v>Compte</v>
      </c>
      <c r="R7" s="323"/>
      <c r="S7" s="323"/>
      <c r="T7" s="323" t="str">
        <f>Coordonnées!$H$27</f>
        <v>Compte</v>
      </c>
      <c r="U7" s="323"/>
      <c r="V7" s="323"/>
    </row>
    <row r="8" spans="1:22" ht="18.45" customHeight="1" thickBot="1">
      <c r="A8" s="330" t="s">
        <v>2</v>
      </c>
      <c r="B8" s="330"/>
      <c r="C8" s="330"/>
      <c r="D8" s="330"/>
      <c r="E8" s="330"/>
      <c r="F8" s="330"/>
      <c r="G8" s="330"/>
      <c r="H8" s="320">
        <f>K8-1</f>
        <v>2017</v>
      </c>
      <c r="I8" s="320"/>
      <c r="J8" s="320"/>
      <c r="K8" s="320">
        <f>N8-1</f>
        <v>2018</v>
      </c>
      <c r="L8" s="320"/>
      <c r="M8" s="320"/>
      <c r="N8" s="320">
        <f>Q8-1</f>
        <v>2019</v>
      </c>
      <c r="O8" s="320"/>
      <c r="P8" s="320"/>
      <c r="Q8" s="320">
        <f>T8-1</f>
        <v>2020</v>
      </c>
      <c r="R8" s="320"/>
      <c r="S8" s="320"/>
      <c r="T8" s="320">
        <f>R2</f>
        <v>2021</v>
      </c>
      <c r="U8" s="320"/>
      <c r="V8" s="320"/>
    </row>
    <row r="9" spans="1:22" ht="18.45" customHeight="1" thickBot="1">
      <c r="A9" s="324" t="s">
        <v>325</v>
      </c>
      <c r="B9" s="325"/>
      <c r="C9" s="325"/>
      <c r="D9" s="325"/>
      <c r="E9" s="325"/>
      <c r="F9" s="325"/>
      <c r="G9" s="326"/>
      <c r="H9" s="314">
        <f>'Ordinaire GE'!H26-'Ordinaire GE'!H15</f>
        <v>1558285.870000001</v>
      </c>
      <c r="I9" s="315"/>
      <c r="J9" s="316"/>
      <c r="K9" s="314">
        <f>'Ordinaire GE'!K26-'Ordinaire GE'!K15</f>
        <v>2062879.129999999</v>
      </c>
      <c r="L9" s="315"/>
      <c r="M9" s="316"/>
      <c r="N9" s="314">
        <f>'Ordinaire GE'!N26-'Ordinaire GE'!N15</f>
        <v>657669.8500000015</v>
      </c>
      <c r="O9" s="315"/>
      <c r="P9" s="316"/>
      <c r="Q9" s="314">
        <f>'Ordinaire GE'!Q26-'Ordinaire GE'!Q15</f>
        <v>108739.28000000119</v>
      </c>
      <c r="R9" s="315"/>
      <c r="S9" s="316"/>
      <c r="T9" s="314">
        <f>'Ordinaire GE'!T26-'Ordinaire GE'!T15</f>
        <v>280991.8800000027</v>
      </c>
      <c r="U9" s="315"/>
      <c r="V9" s="316"/>
    </row>
    <row r="10" spans="1:22" ht="40.5" customHeight="1" thickBot="1">
      <c r="A10" s="327" t="s">
        <v>333</v>
      </c>
      <c r="B10" s="328"/>
      <c r="C10" s="328"/>
      <c r="D10" s="328"/>
      <c r="E10" s="328"/>
      <c r="F10" s="328"/>
      <c r="G10" s="329"/>
      <c r="H10" s="317">
        <f>'Ordinaire GE'!H29-'Ordinaire GE'!H18</f>
        <v>11659974.749999996</v>
      </c>
      <c r="I10" s="318"/>
      <c r="J10" s="319"/>
      <c r="K10" s="317">
        <f>'Ordinaire GE'!K29-'Ordinaire GE'!K18</f>
        <v>9665229.559999999</v>
      </c>
      <c r="L10" s="318"/>
      <c r="M10" s="319"/>
      <c r="N10" s="317">
        <f>'Ordinaire GE'!N29-'Ordinaire GE'!N18</f>
        <v>7884262.2200000025</v>
      </c>
      <c r="O10" s="318"/>
      <c r="P10" s="319"/>
      <c r="Q10" s="317">
        <f>'Ordinaire GE'!Q29-'Ordinaire GE'!Q18</f>
        <v>5451747.66</v>
      </c>
      <c r="R10" s="318"/>
      <c r="S10" s="319"/>
      <c r="T10" s="317">
        <f>'Ordinaire GE'!T29-'Ordinaire GE'!T18</f>
        <v>3368959.370000001</v>
      </c>
      <c r="U10" s="318"/>
      <c r="V10" s="319"/>
    </row>
    <row r="11" spans="1:19" ht="16.95" customHeight="1">
      <c r="A11" s="107" t="s">
        <v>326</v>
      </c>
      <c r="B11" s="75"/>
      <c r="C11" s="75"/>
      <c r="D11" s="75"/>
      <c r="E11" s="75"/>
      <c r="F11" s="75"/>
      <c r="G11" s="75"/>
      <c r="H11" s="76"/>
      <c r="I11" s="76"/>
      <c r="J11" s="76"/>
      <c r="K11" s="76"/>
      <c r="L11" s="77"/>
      <c r="M11" s="77"/>
      <c r="N11" s="77"/>
      <c r="O11" s="77"/>
      <c r="P11" s="77"/>
      <c r="Q11" s="77"/>
      <c r="R11" s="78"/>
      <c r="S11" s="78"/>
    </row>
    <row r="12" spans="1:23" ht="16.95" customHeight="1">
      <c r="A12" s="215"/>
      <c r="B12" s="215"/>
      <c r="C12" s="215"/>
      <c r="D12" s="215"/>
      <c r="E12" s="215"/>
      <c r="F12" s="208"/>
      <c r="G12" s="216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2"/>
      <c r="U12" s="222"/>
      <c r="V12" s="222"/>
      <c r="W12" s="217"/>
    </row>
    <row r="13" spans="1:23" ht="16.95" customHeight="1">
      <c r="A13" s="77"/>
      <c r="B13" s="218"/>
      <c r="C13" s="218"/>
      <c r="D13" s="218"/>
      <c r="E13" s="218"/>
      <c r="F13" s="218"/>
      <c r="G13" s="218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217"/>
    </row>
    <row r="14" spans="1:23" ht="16.95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7"/>
    </row>
    <row r="15" spans="1:23" ht="16.95" customHeight="1">
      <c r="A15" s="77"/>
      <c r="B15" s="77"/>
      <c r="C15" s="77"/>
      <c r="D15" s="77"/>
      <c r="E15" s="77"/>
      <c r="F15" s="77"/>
      <c r="G15" s="77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17"/>
    </row>
    <row r="16" spans="1:23" ht="25.2" customHeight="1">
      <c r="A16" s="221"/>
      <c r="B16" s="221"/>
      <c r="C16" s="221"/>
      <c r="D16" s="221"/>
      <c r="E16" s="221"/>
      <c r="F16" s="221"/>
      <c r="G16" s="221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17"/>
    </row>
    <row r="17" spans="1:23" ht="16.95" customHeight="1">
      <c r="A17" s="7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77"/>
      <c r="M17" s="77"/>
      <c r="N17" s="77"/>
      <c r="O17" s="77"/>
      <c r="P17" s="77"/>
      <c r="Q17" s="77"/>
      <c r="R17" s="78"/>
      <c r="S17" s="78"/>
      <c r="T17" s="217"/>
      <c r="U17" s="217"/>
      <c r="V17" s="217"/>
      <c r="W17" s="217"/>
    </row>
    <row r="18" ht="16.95" customHeight="1"/>
    <row r="19" ht="16.95" customHeight="1"/>
    <row r="20" ht="16.95" customHeight="1"/>
    <row r="21" ht="16.95" customHeight="1"/>
    <row r="22" ht="16.95" customHeight="1"/>
    <row r="23" ht="16.95" customHeight="1"/>
    <row r="24" ht="16.95" customHeight="1"/>
    <row r="25" ht="16.95" customHeight="1"/>
    <row r="26" ht="16.95" customHeight="1"/>
    <row r="27" ht="16.95" customHeight="1"/>
    <row r="28" ht="16.95" customHeight="1"/>
    <row r="29" ht="16.95" customHeight="1"/>
    <row r="30" ht="16.95" customHeight="1"/>
    <row r="31" ht="16.95" customHeight="1"/>
    <row r="32" ht="16.95" customHeight="1"/>
    <row r="33" ht="16.95" customHeight="1"/>
    <row r="34" ht="16.95" customHeight="1"/>
    <row r="35" ht="16.95" customHeight="1"/>
    <row r="36" ht="16.95" customHeight="1"/>
    <row r="37" ht="16.95" customHeight="1"/>
    <row r="38" ht="16.95" customHeight="1"/>
    <row r="39" ht="16.95" customHeight="1"/>
    <row r="40" ht="16.95" customHeight="1"/>
    <row r="41" ht="16.95" customHeight="1"/>
  </sheetData>
  <mergeCells count="33">
    <mergeCell ref="Q7:S7"/>
    <mergeCell ref="N7:P7"/>
    <mergeCell ref="K7:M7"/>
    <mergeCell ref="H7:J7"/>
    <mergeCell ref="N8:P8"/>
    <mergeCell ref="Q9:S9"/>
    <mergeCell ref="A9:G9"/>
    <mergeCell ref="H8:J8"/>
    <mergeCell ref="A10:G10"/>
    <mergeCell ref="A8:G8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P2:Q2"/>
    <mergeCell ref="R2:S2"/>
    <mergeCell ref="A1:C2"/>
    <mergeCell ref="D1:I2"/>
    <mergeCell ref="J1:O2"/>
    <mergeCell ref="P1:Q1"/>
    <mergeCell ref="R1:S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70" t="str">
        <f>Coordonnées!A1</f>
        <v>Synthèse des Comptes</v>
      </c>
      <c r="B1" s="271"/>
      <c r="C1" s="271"/>
      <c r="D1" s="267" t="str">
        <f>Coordonnées!D1</f>
        <v>Administration communale de</v>
      </c>
      <c r="E1" s="267"/>
      <c r="F1" s="267"/>
      <c r="G1" s="267"/>
      <c r="H1" s="267"/>
      <c r="I1" s="267"/>
      <c r="J1" s="265" t="str">
        <f>Coordonnées!J1</f>
        <v>AC FLEURUS</v>
      </c>
      <c r="K1" s="265"/>
      <c r="L1" s="265"/>
      <c r="M1" s="265"/>
      <c r="N1" s="265"/>
      <c r="O1" s="265"/>
      <c r="P1" s="290" t="str">
        <f>Coordonnées!P1</f>
        <v>Code INS</v>
      </c>
      <c r="Q1" s="291"/>
      <c r="R1" s="286">
        <f>Coordonnées!R1</f>
        <v>52021</v>
      </c>
      <c r="S1" s="287"/>
    </row>
    <row r="2" spans="1:19" ht="12.75">
      <c r="A2" s="272"/>
      <c r="B2" s="273"/>
      <c r="C2" s="273"/>
      <c r="D2" s="268"/>
      <c r="E2" s="268"/>
      <c r="F2" s="269"/>
      <c r="G2" s="269"/>
      <c r="H2" s="268"/>
      <c r="I2" s="268"/>
      <c r="J2" s="266"/>
      <c r="K2" s="266"/>
      <c r="L2" s="266"/>
      <c r="M2" s="266"/>
      <c r="N2" s="266"/>
      <c r="O2" s="266"/>
      <c r="P2" s="292" t="str">
        <f>Coordonnées!P2</f>
        <v>Exercice:</v>
      </c>
      <c r="Q2" s="293"/>
      <c r="R2" s="288">
        <f>Coordonnées!R2</f>
        <v>2021</v>
      </c>
      <c r="S2" s="289"/>
    </row>
    <row r="3" spans="1:19" ht="12.75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62" t="str">
        <f>Coordonnées!P3</f>
        <v>Version:</v>
      </c>
      <c r="Q3" s="263"/>
      <c r="R3" s="294">
        <f>Coordonnées!R3</f>
        <v>1</v>
      </c>
      <c r="S3" s="295"/>
    </row>
    <row r="4" spans="1:19" ht="13.2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95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.45" customHeight="1">
      <c r="A6" s="29"/>
      <c r="B6" s="50"/>
      <c r="C6" s="50"/>
      <c r="D6" s="50"/>
      <c r="E6" s="50"/>
      <c r="H6" s="366" t="s">
        <v>299</v>
      </c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7"/>
      <c r="U6" s="367"/>
      <c r="V6" s="367"/>
    </row>
    <row r="7" spans="1:22" ht="18.45" customHeight="1">
      <c r="A7" s="73"/>
      <c r="B7" s="76"/>
      <c r="C7" s="75"/>
      <c r="D7" s="75"/>
      <c r="E7" s="75"/>
      <c r="F7" s="75"/>
      <c r="G7" s="75"/>
      <c r="H7" s="368" t="str">
        <f>Coordonnées!$H$27</f>
        <v>Compte</v>
      </c>
      <c r="I7" s="368"/>
      <c r="J7" s="368"/>
      <c r="K7" s="368" t="str">
        <f>Coordonnées!$H$27</f>
        <v>Compte</v>
      </c>
      <c r="L7" s="368"/>
      <c r="M7" s="368"/>
      <c r="N7" s="368" t="str">
        <f>Coordonnées!$H$27</f>
        <v>Compte</v>
      </c>
      <c r="O7" s="368"/>
      <c r="P7" s="368"/>
      <c r="Q7" s="368" t="str">
        <f>Coordonnées!$H$27</f>
        <v>Compte</v>
      </c>
      <c r="R7" s="368"/>
      <c r="S7" s="368"/>
      <c r="T7" s="368" t="str">
        <f>Coordonnées!$H$27</f>
        <v>Compte</v>
      </c>
      <c r="U7" s="368"/>
      <c r="V7" s="368"/>
    </row>
    <row r="8" spans="1:22" ht="18.45" customHeight="1">
      <c r="A8" s="73"/>
      <c r="B8" s="79"/>
      <c r="C8" s="75"/>
      <c r="D8" s="75"/>
      <c r="E8" s="75"/>
      <c r="F8" s="75"/>
      <c r="G8" s="75"/>
      <c r="H8" s="369" t="s">
        <v>31</v>
      </c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1"/>
      <c r="U8" s="371"/>
      <c r="V8" s="372"/>
    </row>
    <row r="9" spans="1:22" ht="18.45" customHeight="1">
      <c r="A9" s="362" t="s">
        <v>2</v>
      </c>
      <c r="B9" s="373"/>
      <c r="C9" s="362"/>
      <c r="D9" s="362"/>
      <c r="E9" s="362"/>
      <c r="F9" s="362"/>
      <c r="G9" s="362"/>
      <c r="H9" s="363">
        <f>K9-1</f>
        <v>2017</v>
      </c>
      <c r="I9" s="363"/>
      <c r="J9" s="363"/>
      <c r="K9" s="363">
        <f>N9-1</f>
        <v>2018</v>
      </c>
      <c r="L9" s="363"/>
      <c r="M9" s="363"/>
      <c r="N9" s="363">
        <f>Q9-1</f>
        <v>2019</v>
      </c>
      <c r="O9" s="363"/>
      <c r="P9" s="363"/>
      <c r="Q9" s="363">
        <f>T9-1</f>
        <v>2020</v>
      </c>
      <c r="R9" s="363"/>
      <c r="S9" s="363"/>
      <c r="T9" s="363">
        <f>R2</f>
        <v>2021</v>
      </c>
      <c r="U9" s="363"/>
      <c r="V9" s="363"/>
    </row>
    <row r="10" spans="1:22" ht="18.45" customHeight="1">
      <c r="A10" s="364" t="s">
        <v>13</v>
      </c>
      <c r="B10" s="365"/>
      <c r="C10" s="365"/>
      <c r="D10" s="365"/>
      <c r="E10" s="365"/>
      <c r="F10" s="365"/>
      <c r="G10" s="365"/>
      <c r="H10" s="355">
        <v>10999798.84</v>
      </c>
      <c r="I10" s="356">
        <v>5512664.26</v>
      </c>
      <c r="J10" s="357">
        <v>5512664.26</v>
      </c>
      <c r="K10" s="355">
        <v>11463727.63</v>
      </c>
      <c r="L10" s="356">
        <v>5512664.26</v>
      </c>
      <c r="M10" s="357">
        <v>5512664.26</v>
      </c>
      <c r="N10" s="355">
        <v>11479420.48</v>
      </c>
      <c r="O10" s="356">
        <v>5512664.26</v>
      </c>
      <c r="P10" s="357">
        <v>5512664.26</v>
      </c>
      <c r="Q10" s="355">
        <v>11752234.08</v>
      </c>
      <c r="R10" s="356">
        <v>5512664.26</v>
      </c>
      <c r="S10" s="357">
        <v>5512664.26</v>
      </c>
      <c r="T10" s="355">
        <v>12606813.84</v>
      </c>
      <c r="U10" s="356">
        <v>5512664.26</v>
      </c>
      <c r="V10" s="357">
        <v>5512664.26</v>
      </c>
    </row>
    <row r="11" spans="1:22" ht="18.45" customHeight="1">
      <c r="A11" s="346" t="s">
        <v>14</v>
      </c>
      <c r="B11" s="347"/>
      <c r="C11" s="347"/>
      <c r="D11" s="347"/>
      <c r="E11" s="347"/>
      <c r="F11" s="347"/>
      <c r="G11" s="347"/>
      <c r="H11" s="352">
        <v>5366453.26</v>
      </c>
      <c r="I11" s="353">
        <v>2726342.74</v>
      </c>
      <c r="J11" s="354">
        <v>2726342.74</v>
      </c>
      <c r="K11" s="352">
        <v>5632929.57</v>
      </c>
      <c r="L11" s="353">
        <v>2726342.74</v>
      </c>
      <c r="M11" s="354">
        <v>2726342.74</v>
      </c>
      <c r="N11" s="352">
        <v>5538050.44</v>
      </c>
      <c r="O11" s="353">
        <v>2726342.74</v>
      </c>
      <c r="P11" s="354">
        <v>2726342.74</v>
      </c>
      <c r="Q11" s="352">
        <v>5528989.66</v>
      </c>
      <c r="R11" s="353">
        <v>2726342.74</v>
      </c>
      <c r="S11" s="354">
        <v>2726342.74</v>
      </c>
      <c r="T11" s="352">
        <v>5972198.11</v>
      </c>
      <c r="U11" s="353">
        <v>2726342.74</v>
      </c>
      <c r="V11" s="354">
        <v>2726342.74</v>
      </c>
    </row>
    <row r="12" spans="1:22" ht="18.45" customHeight="1">
      <c r="A12" s="346" t="s">
        <v>15</v>
      </c>
      <c r="B12" s="347"/>
      <c r="C12" s="347"/>
      <c r="D12" s="347"/>
      <c r="E12" s="347"/>
      <c r="F12" s="347"/>
      <c r="G12" s="347"/>
      <c r="H12" s="352">
        <v>7689012.63</v>
      </c>
      <c r="I12" s="353">
        <v>4264832.04</v>
      </c>
      <c r="J12" s="354">
        <v>4264832.04</v>
      </c>
      <c r="K12" s="352">
        <v>7008465.98</v>
      </c>
      <c r="L12" s="353">
        <v>4264832.04</v>
      </c>
      <c r="M12" s="354">
        <v>4264832.04</v>
      </c>
      <c r="N12" s="352">
        <v>7646435.59</v>
      </c>
      <c r="O12" s="353">
        <v>4264832.04</v>
      </c>
      <c r="P12" s="354">
        <v>4264832.04</v>
      </c>
      <c r="Q12" s="352">
        <v>7564067.53</v>
      </c>
      <c r="R12" s="353">
        <v>4264832.04</v>
      </c>
      <c r="S12" s="354">
        <v>4264832.04</v>
      </c>
      <c r="T12" s="352">
        <v>7179848.36</v>
      </c>
      <c r="U12" s="353">
        <v>4264832.04</v>
      </c>
      <c r="V12" s="354">
        <v>4264832.04</v>
      </c>
    </row>
    <row r="13" spans="1:22" ht="18.45" customHeight="1">
      <c r="A13" s="346" t="s">
        <v>16</v>
      </c>
      <c r="B13" s="347"/>
      <c r="C13" s="347"/>
      <c r="D13" s="347"/>
      <c r="E13" s="347"/>
      <c r="F13" s="347"/>
      <c r="G13" s="347"/>
      <c r="H13" s="352">
        <v>1394914.68</v>
      </c>
      <c r="I13" s="353">
        <v>41563.69</v>
      </c>
      <c r="J13" s="354">
        <v>41563.69</v>
      </c>
      <c r="K13" s="352">
        <v>1508341.74</v>
      </c>
      <c r="L13" s="353">
        <v>41563.69</v>
      </c>
      <c r="M13" s="354">
        <v>41563.69</v>
      </c>
      <c r="N13" s="352">
        <v>1637445.5</v>
      </c>
      <c r="O13" s="353">
        <v>41563.69</v>
      </c>
      <c r="P13" s="354">
        <v>41563.69</v>
      </c>
      <c r="Q13" s="352">
        <v>1783371.29</v>
      </c>
      <c r="R13" s="353">
        <v>41563.69</v>
      </c>
      <c r="S13" s="354">
        <v>41563.69</v>
      </c>
      <c r="T13" s="352">
        <v>1866495.92</v>
      </c>
      <c r="U13" s="353">
        <v>41563.69</v>
      </c>
      <c r="V13" s="354">
        <v>41563.69</v>
      </c>
    </row>
    <row r="14" spans="1:22" ht="18.45" customHeight="1" thickBot="1">
      <c r="A14" s="331" t="s">
        <v>306</v>
      </c>
      <c r="B14" s="332"/>
      <c r="C14" s="332"/>
      <c r="D14" s="332"/>
      <c r="E14" s="332"/>
      <c r="F14" s="332"/>
      <c r="G14" s="332"/>
      <c r="H14" s="334">
        <v>199673.16</v>
      </c>
      <c r="I14" s="335">
        <v>0</v>
      </c>
      <c r="J14" s="336">
        <v>0</v>
      </c>
      <c r="K14" s="334">
        <v>120000</v>
      </c>
      <c r="L14" s="335">
        <v>0</v>
      </c>
      <c r="M14" s="336">
        <v>0</v>
      </c>
      <c r="N14" s="334">
        <v>1050000</v>
      </c>
      <c r="O14" s="335">
        <v>0</v>
      </c>
      <c r="P14" s="336">
        <v>0</v>
      </c>
      <c r="Q14" s="334">
        <v>1550000</v>
      </c>
      <c r="R14" s="335">
        <v>0</v>
      </c>
      <c r="S14" s="336">
        <v>0</v>
      </c>
      <c r="T14" s="334">
        <v>240000</v>
      </c>
      <c r="U14" s="335">
        <v>0</v>
      </c>
      <c r="V14" s="336">
        <v>0</v>
      </c>
    </row>
    <row r="15" spans="1:22" ht="18.45" customHeight="1" thickBot="1">
      <c r="A15" s="324" t="s">
        <v>327</v>
      </c>
      <c r="B15" s="325"/>
      <c r="C15" s="325"/>
      <c r="D15" s="325"/>
      <c r="E15" s="325"/>
      <c r="F15" s="325"/>
      <c r="G15" s="325"/>
      <c r="H15" s="343">
        <f>SUM(H10:H14)</f>
        <v>25649852.57</v>
      </c>
      <c r="I15" s="344"/>
      <c r="J15" s="345"/>
      <c r="K15" s="344">
        <f>SUM(K10:K14)</f>
        <v>25733464.92</v>
      </c>
      <c r="L15" s="344"/>
      <c r="M15" s="344"/>
      <c r="N15" s="343">
        <f>SUM(N10:N14)</f>
        <v>27351352.01</v>
      </c>
      <c r="O15" s="344"/>
      <c r="P15" s="345"/>
      <c r="Q15" s="344">
        <f>SUM(Q10:Q14)</f>
        <v>28178662.560000002</v>
      </c>
      <c r="R15" s="344"/>
      <c r="S15" s="345"/>
      <c r="T15" s="344">
        <f>SUM(T10:T14)</f>
        <v>27865356.229999997</v>
      </c>
      <c r="U15" s="344"/>
      <c r="V15" s="345"/>
    </row>
    <row r="16" spans="1:22" ht="18.45" customHeight="1">
      <c r="A16" s="346" t="s">
        <v>30</v>
      </c>
      <c r="B16" s="347"/>
      <c r="C16" s="347"/>
      <c r="D16" s="347"/>
      <c r="E16" s="347"/>
      <c r="F16" s="347"/>
      <c r="G16" s="347"/>
      <c r="H16" s="349">
        <v>1311669.82</v>
      </c>
      <c r="I16" s="350">
        <v>1521059.02</v>
      </c>
      <c r="J16" s="351">
        <v>2351270.66</v>
      </c>
      <c r="K16" s="349">
        <v>1324357.56</v>
      </c>
      <c r="L16" s="350">
        <v>1659060.83</v>
      </c>
      <c r="M16" s="351">
        <v>1521059.02</v>
      </c>
      <c r="N16" s="349">
        <v>1488282.18</v>
      </c>
      <c r="O16" s="350">
        <v>2230351.92</v>
      </c>
      <c r="P16" s="351">
        <v>1659060.83</v>
      </c>
      <c r="Q16" s="349">
        <v>1688046.26</v>
      </c>
      <c r="R16" s="350">
        <v>2351270.66</v>
      </c>
      <c r="S16" s="351">
        <v>2230351.92</v>
      </c>
      <c r="T16" s="349">
        <v>2027077.94</v>
      </c>
      <c r="U16" s="350">
        <v>2351270.66</v>
      </c>
      <c r="V16" s="351">
        <v>2230351.92</v>
      </c>
    </row>
    <row r="17" spans="1:22" ht="18.45" customHeight="1" thickBot="1">
      <c r="A17" s="331" t="s">
        <v>3</v>
      </c>
      <c r="B17" s="332"/>
      <c r="C17" s="332"/>
      <c r="D17" s="332"/>
      <c r="E17" s="332"/>
      <c r="F17" s="332"/>
      <c r="G17" s="332"/>
      <c r="H17" s="334">
        <v>2017623.8</v>
      </c>
      <c r="I17" s="335">
        <v>1192323.53</v>
      </c>
      <c r="J17" s="336">
        <v>824300.6</v>
      </c>
      <c r="K17" s="334">
        <v>4015000</v>
      </c>
      <c r="L17" s="335">
        <v>4295659.86</v>
      </c>
      <c r="M17" s="336">
        <v>1192323.53</v>
      </c>
      <c r="N17" s="334">
        <v>2500000</v>
      </c>
      <c r="O17" s="335">
        <v>1045347.08</v>
      </c>
      <c r="P17" s="336">
        <v>4295659.86</v>
      </c>
      <c r="Q17" s="334">
        <v>2500000</v>
      </c>
      <c r="R17" s="335">
        <v>824300.6</v>
      </c>
      <c r="S17" s="336">
        <v>1045347.08</v>
      </c>
      <c r="T17" s="334">
        <v>2500000</v>
      </c>
      <c r="U17" s="335">
        <v>824300.6</v>
      </c>
      <c r="V17" s="336">
        <v>1045347.08</v>
      </c>
    </row>
    <row r="18" spans="1:22" ht="18.45" customHeight="1" thickBot="1">
      <c r="A18" s="337" t="s">
        <v>328</v>
      </c>
      <c r="B18" s="338"/>
      <c r="C18" s="338"/>
      <c r="D18" s="338"/>
      <c r="E18" s="338"/>
      <c r="F18" s="338"/>
      <c r="G18" s="338"/>
      <c r="H18" s="340">
        <f>SUM(H15:H17)</f>
        <v>28979146.19</v>
      </c>
      <c r="I18" s="341"/>
      <c r="J18" s="342"/>
      <c r="K18" s="341">
        <f>SUM(K15:K17)</f>
        <v>31072822.48</v>
      </c>
      <c r="L18" s="341"/>
      <c r="M18" s="341"/>
      <c r="N18" s="340">
        <f>SUM(N15:N17)</f>
        <v>31339634.19</v>
      </c>
      <c r="O18" s="341"/>
      <c r="P18" s="342"/>
      <c r="Q18" s="340">
        <f>SUM(Q15:Q17)</f>
        <v>32366708.820000004</v>
      </c>
      <c r="R18" s="341"/>
      <c r="S18" s="342"/>
      <c r="T18" s="340">
        <f>SUM(T15:T17)</f>
        <v>32392434.169999998</v>
      </c>
      <c r="U18" s="341"/>
      <c r="V18" s="342"/>
    </row>
    <row r="19" spans="1:19" s="196" customFormat="1" ht="28.2" customHeight="1">
      <c r="A19" s="211" t="s">
        <v>326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.45" customHeight="1">
      <c r="A20" s="74"/>
      <c r="B20" s="75"/>
      <c r="C20" s="75"/>
      <c r="D20" s="75"/>
      <c r="E20" s="75"/>
      <c r="F20" s="75"/>
      <c r="G20" s="75"/>
      <c r="H20" s="358" t="s">
        <v>32</v>
      </c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60"/>
      <c r="U20" s="360"/>
      <c r="V20" s="361"/>
    </row>
    <row r="21" spans="1:22" ht="18.45" customHeight="1">
      <c r="A21" s="362" t="s">
        <v>2</v>
      </c>
      <c r="B21" s="362"/>
      <c r="C21" s="362"/>
      <c r="D21" s="362"/>
      <c r="E21" s="362"/>
      <c r="F21" s="362"/>
      <c r="G21" s="362"/>
      <c r="H21" s="363">
        <f>K21-1</f>
        <v>2017</v>
      </c>
      <c r="I21" s="363"/>
      <c r="J21" s="363"/>
      <c r="K21" s="363">
        <f>N21-1</f>
        <v>2018</v>
      </c>
      <c r="L21" s="363"/>
      <c r="M21" s="363"/>
      <c r="N21" s="363">
        <f>Q21-1</f>
        <v>2019</v>
      </c>
      <c r="O21" s="363"/>
      <c r="P21" s="363"/>
      <c r="Q21" s="363">
        <f>T21-1</f>
        <v>2020</v>
      </c>
      <c r="R21" s="363"/>
      <c r="S21" s="363"/>
      <c r="T21" s="363">
        <f>R2</f>
        <v>2021</v>
      </c>
      <c r="U21" s="363"/>
      <c r="V21" s="363"/>
    </row>
    <row r="22" spans="1:22" ht="18.45" customHeight="1">
      <c r="A22" s="346" t="s">
        <v>17</v>
      </c>
      <c r="B22" s="347"/>
      <c r="C22" s="347"/>
      <c r="D22" s="347"/>
      <c r="E22" s="347"/>
      <c r="F22" s="347"/>
      <c r="G22" s="348"/>
      <c r="H22" s="355">
        <v>1299365.16</v>
      </c>
      <c r="I22" s="356">
        <v>373432.17</v>
      </c>
      <c r="J22" s="357">
        <v>697745.74</v>
      </c>
      <c r="K22" s="355">
        <v>1261712.59</v>
      </c>
      <c r="L22" s="356">
        <v>373432.17</v>
      </c>
      <c r="M22" s="357">
        <v>697745.74</v>
      </c>
      <c r="N22" s="355">
        <v>1182696.01</v>
      </c>
      <c r="O22" s="356">
        <v>373432.17</v>
      </c>
      <c r="P22" s="357">
        <v>697745.74</v>
      </c>
      <c r="Q22" s="355">
        <v>781213.82</v>
      </c>
      <c r="R22" s="356">
        <v>373432.17</v>
      </c>
      <c r="S22" s="357">
        <v>697745.74</v>
      </c>
      <c r="T22" s="355">
        <v>862773.58</v>
      </c>
      <c r="U22" s="356">
        <v>373432.17</v>
      </c>
      <c r="V22" s="357">
        <v>697745.74</v>
      </c>
    </row>
    <row r="23" spans="1:22" ht="18.45" customHeight="1">
      <c r="A23" s="346" t="s">
        <v>15</v>
      </c>
      <c r="B23" s="347"/>
      <c r="C23" s="347"/>
      <c r="D23" s="347"/>
      <c r="E23" s="347"/>
      <c r="F23" s="347"/>
      <c r="G23" s="348"/>
      <c r="H23" s="352">
        <v>25225888.61</v>
      </c>
      <c r="I23" s="353">
        <v>12728583.2</v>
      </c>
      <c r="J23" s="354">
        <v>13240574.68</v>
      </c>
      <c r="K23" s="352">
        <v>25899823.16</v>
      </c>
      <c r="L23" s="353">
        <v>12728583.2</v>
      </c>
      <c r="M23" s="354">
        <v>13240574.68</v>
      </c>
      <c r="N23" s="352">
        <v>26281618.96</v>
      </c>
      <c r="O23" s="353">
        <v>12728583.2</v>
      </c>
      <c r="P23" s="354">
        <v>13240574.68</v>
      </c>
      <c r="Q23" s="352">
        <v>26526634.69</v>
      </c>
      <c r="R23" s="353">
        <v>12728583.2</v>
      </c>
      <c r="S23" s="354">
        <v>13240574.68</v>
      </c>
      <c r="T23" s="352">
        <v>26553354.28</v>
      </c>
      <c r="U23" s="353">
        <v>12728583.2</v>
      </c>
      <c r="V23" s="354">
        <v>13240574.68</v>
      </c>
    </row>
    <row r="24" spans="1:22" ht="18.45" customHeight="1">
      <c r="A24" s="346" t="s">
        <v>16</v>
      </c>
      <c r="B24" s="347"/>
      <c r="C24" s="347"/>
      <c r="D24" s="347"/>
      <c r="E24" s="347"/>
      <c r="F24" s="347"/>
      <c r="G24" s="348"/>
      <c r="H24" s="352">
        <v>565884.67</v>
      </c>
      <c r="I24" s="353">
        <v>548784.99</v>
      </c>
      <c r="J24" s="354">
        <v>408005.67</v>
      </c>
      <c r="K24" s="352">
        <v>545135.14</v>
      </c>
      <c r="L24" s="353">
        <v>548784.99</v>
      </c>
      <c r="M24" s="354">
        <v>408005.67</v>
      </c>
      <c r="N24" s="352">
        <v>544706.89</v>
      </c>
      <c r="O24" s="353">
        <v>548784.99</v>
      </c>
      <c r="P24" s="354">
        <v>408005.67</v>
      </c>
      <c r="Q24" s="352">
        <v>426208.89</v>
      </c>
      <c r="R24" s="353">
        <v>548784.99</v>
      </c>
      <c r="S24" s="354">
        <v>408005.67</v>
      </c>
      <c r="T24" s="352">
        <v>433670.25</v>
      </c>
      <c r="U24" s="353">
        <v>548784.99</v>
      </c>
      <c r="V24" s="354">
        <v>408005.67</v>
      </c>
    </row>
    <row r="25" spans="1:22" ht="18.45" customHeight="1" thickBot="1">
      <c r="A25" s="331" t="s">
        <v>3</v>
      </c>
      <c r="B25" s="332"/>
      <c r="C25" s="332"/>
      <c r="D25" s="332"/>
      <c r="E25" s="332"/>
      <c r="F25" s="332"/>
      <c r="G25" s="333"/>
      <c r="H25" s="334">
        <v>117000</v>
      </c>
      <c r="I25" s="335">
        <v>0</v>
      </c>
      <c r="J25" s="336">
        <v>0</v>
      </c>
      <c r="K25" s="334">
        <v>89673.16</v>
      </c>
      <c r="L25" s="335">
        <v>0</v>
      </c>
      <c r="M25" s="336">
        <v>0</v>
      </c>
      <c r="N25" s="334">
        <v>0</v>
      </c>
      <c r="O25" s="335">
        <v>0</v>
      </c>
      <c r="P25" s="336">
        <v>0</v>
      </c>
      <c r="Q25" s="334">
        <v>553344.44</v>
      </c>
      <c r="R25" s="335">
        <v>0</v>
      </c>
      <c r="S25" s="336">
        <v>0</v>
      </c>
      <c r="T25" s="334">
        <v>296550</v>
      </c>
      <c r="U25" s="335">
        <v>0</v>
      </c>
      <c r="V25" s="336">
        <v>0</v>
      </c>
    </row>
    <row r="26" spans="1:22" ht="18.45" customHeight="1" thickBot="1">
      <c r="A26" s="324" t="s">
        <v>327</v>
      </c>
      <c r="B26" s="325"/>
      <c r="C26" s="325"/>
      <c r="D26" s="325"/>
      <c r="E26" s="325"/>
      <c r="F26" s="325"/>
      <c r="G26" s="326"/>
      <c r="H26" s="343">
        <f>SUM(H22:H25)</f>
        <v>27208138.44</v>
      </c>
      <c r="I26" s="344"/>
      <c r="J26" s="344"/>
      <c r="K26" s="343">
        <f>SUM(K22:K25)</f>
        <v>27796344.05</v>
      </c>
      <c r="L26" s="344"/>
      <c r="M26" s="345"/>
      <c r="N26" s="344">
        <f>SUM(N22:N25)</f>
        <v>28009021.860000003</v>
      </c>
      <c r="O26" s="344"/>
      <c r="P26" s="344"/>
      <c r="Q26" s="343">
        <f>SUM(Q22:Q25)</f>
        <v>28287401.840000004</v>
      </c>
      <c r="R26" s="344"/>
      <c r="S26" s="345"/>
      <c r="T26" s="343">
        <f>SUM(T22:T25)</f>
        <v>28146348.11</v>
      </c>
      <c r="U26" s="344"/>
      <c r="V26" s="345"/>
    </row>
    <row r="27" spans="1:22" ht="18.45" customHeight="1">
      <c r="A27" s="346" t="s">
        <v>30</v>
      </c>
      <c r="B27" s="347"/>
      <c r="C27" s="347"/>
      <c r="D27" s="347"/>
      <c r="E27" s="347"/>
      <c r="F27" s="347"/>
      <c r="G27" s="348"/>
      <c r="H27" s="349">
        <v>13430982.5</v>
      </c>
      <c r="I27" s="350">
        <v>6001218.28833333</v>
      </c>
      <c r="J27" s="351">
        <v>5811470.08333333</v>
      </c>
      <c r="K27" s="349">
        <v>12941707.99</v>
      </c>
      <c r="L27" s="350">
        <v>6001218.28833333</v>
      </c>
      <c r="M27" s="351">
        <v>5811470.08333333</v>
      </c>
      <c r="N27" s="349">
        <v>11214874.55</v>
      </c>
      <c r="O27" s="350">
        <v>6001218.28833333</v>
      </c>
      <c r="P27" s="351">
        <v>5811470.08333333</v>
      </c>
      <c r="Q27" s="349">
        <v>9328907.73</v>
      </c>
      <c r="R27" s="350">
        <v>6001218.28833333</v>
      </c>
      <c r="S27" s="351">
        <v>5811470.08333333</v>
      </c>
      <c r="T27" s="349">
        <v>7615045.43</v>
      </c>
      <c r="U27" s="350">
        <v>6001218.28833333</v>
      </c>
      <c r="V27" s="351">
        <v>5811470.08333333</v>
      </c>
    </row>
    <row r="28" spans="1:22" ht="18.45" customHeight="1" thickBot="1">
      <c r="A28" s="331" t="s">
        <v>3</v>
      </c>
      <c r="B28" s="332"/>
      <c r="C28" s="332"/>
      <c r="D28" s="332"/>
      <c r="E28" s="332"/>
      <c r="F28" s="332"/>
      <c r="G28" s="333"/>
      <c r="H28" s="334">
        <v>0</v>
      </c>
      <c r="I28" s="335">
        <v>0</v>
      </c>
      <c r="J28" s="336">
        <v>0</v>
      </c>
      <c r="K28" s="334">
        <v>0</v>
      </c>
      <c r="L28" s="335">
        <v>0</v>
      </c>
      <c r="M28" s="336">
        <v>0</v>
      </c>
      <c r="N28" s="334">
        <v>0</v>
      </c>
      <c r="O28" s="335">
        <v>0</v>
      </c>
      <c r="P28" s="336">
        <v>0</v>
      </c>
      <c r="Q28" s="334">
        <v>202146.91</v>
      </c>
      <c r="R28" s="335">
        <v>0</v>
      </c>
      <c r="S28" s="336">
        <v>0</v>
      </c>
      <c r="T28" s="334">
        <v>0</v>
      </c>
      <c r="U28" s="335">
        <v>0</v>
      </c>
      <c r="V28" s="336">
        <v>0</v>
      </c>
    </row>
    <row r="29" spans="1:22" ht="18.45" customHeight="1" thickBot="1">
      <c r="A29" s="337" t="s">
        <v>328</v>
      </c>
      <c r="B29" s="338"/>
      <c r="C29" s="338"/>
      <c r="D29" s="338"/>
      <c r="E29" s="338"/>
      <c r="F29" s="338"/>
      <c r="G29" s="339"/>
      <c r="H29" s="340">
        <f>SUM(H26:H28)</f>
        <v>40639120.94</v>
      </c>
      <c r="I29" s="341"/>
      <c r="J29" s="341"/>
      <c r="K29" s="340">
        <f>SUM(K26:K28)</f>
        <v>40738052.04</v>
      </c>
      <c r="L29" s="341"/>
      <c r="M29" s="342"/>
      <c r="N29" s="341">
        <f>SUM(N26:N28)</f>
        <v>39223896.410000004</v>
      </c>
      <c r="O29" s="341"/>
      <c r="P29" s="341"/>
      <c r="Q29" s="340">
        <f>SUM(Q26:Q28)</f>
        <v>37818456.480000004</v>
      </c>
      <c r="R29" s="341"/>
      <c r="S29" s="342"/>
      <c r="T29" s="340">
        <f>SUM(T26:T28)</f>
        <v>35761393.54</v>
      </c>
      <c r="U29" s="341"/>
      <c r="V29" s="342"/>
    </row>
    <row r="30" spans="1:19" ht="16.95" customHeight="1">
      <c r="A30" s="107" t="s">
        <v>326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70" t="str">
        <f>Coordonnées!A1</f>
        <v>Synthèse des Comptes</v>
      </c>
      <c r="B1" s="271"/>
      <c r="C1" s="271"/>
      <c r="D1" s="267" t="str">
        <f>Coordonnées!D1</f>
        <v>Administration communale de</v>
      </c>
      <c r="E1" s="267"/>
      <c r="F1" s="267"/>
      <c r="G1" s="267"/>
      <c r="H1" s="267"/>
      <c r="I1" s="267"/>
      <c r="J1" s="265" t="str">
        <f>Coordonnées!J1</f>
        <v>AC FLEURUS</v>
      </c>
      <c r="K1" s="265"/>
      <c r="L1" s="265"/>
      <c r="M1" s="265"/>
      <c r="N1" s="265"/>
      <c r="O1" s="265"/>
      <c r="P1" s="290" t="str">
        <f>Coordonnées!P1</f>
        <v>Code INS</v>
      </c>
      <c r="Q1" s="291"/>
      <c r="R1" s="286">
        <f>Coordonnées!R1</f>
        <v>52021</v>
      </c>
      <c r="S1" s="287"/>
    </row>
    <row r="2" spans="1:19" ht="12.75">
      <c r="A2" s="272"/>
      <c r="B2" s="273"/>
      <c r="C2" s="273"/>
      <c r="D2" s="268"/>
      <c r="E2" s="268"/>
      <c r="F2" s="269"/>
      <c r="G2" s="269"/>
      <c r="H2" s="268"/>
      <c r="I2" s="268"/>
      <c r="J2" s="266"/>
      <c r="K2" s="266"/>
      <c r="L2" s="266"/>
      <c r="M2" s="266"/>
      <c r="N2" s="266"/>
      <c r="O2" s="266"/>
      <c r="P2" s="292" t="str">
        <f>Coordonnées!P2</f>
        <v>Exercice:</v>
      </c>
      <c r="Q2" s="293"/>
      <c r="R2" s="288">
        <f>Coordonnées!R2</f>
        <v>2021</v>
      </c>
      <c r="S2" s="289"/>
    </row>
    <row r="3" spans="1:19" ht="12.75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62" t="str">
        <f>Coordonnées!P3</f>
        <v>Version:</v>
      </c>
      <c r="Q3" s="263"/>
      <c r="R3" s="294">
        <f>Coordonnées!R3</f>
        <v>1</v>
      </c>
      <c r="S3" s="295"/>
    </row>
    <row r="4" spans="1:19" ht="13.2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95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.45" customHeight="1">
      <c r="A6" s="29"/>
      <c r="B6" s="50"/>
      <c r="C6" s="50"/>
      <c r="D6" s="50"/>
      <c r="E6" s="50"/>
      <c r="H6" s="366" t="s">
        <v>303</v>
      </c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7"/>
      <c r="U6" s="367"/>
      <c r="V6" s="367"/>
    </row>
    <row r="7" spans="1:22" ht="18.45" customHeight="1">
      <c r="A7" s="73"/>
      <c r="B7" s="76"/>
      <c r="C7" s="75"/>
      <c r="D7" s="75"/>
      <c r="E7" s="75"/>
      <c r="F7" s="75"/>
      <c r="G7" s="75"/>
      <c r="H7" s="368" t="str">
        <f>Coordonnées!$H$27</f>
        <v>Compte</v>
      </c>
      <c r="I7" s="368"/>
      <c r="J7" s="368"/>
      <c r="K7" s="368" t="str">
        <f>Coordonnées!$H$27</f>
        <v>Compte</v>
      </c>
      <c r="L7" s="368"/>
      <c r="M7" s="368"/>
      <c r="N7" s="368" t="str">
        <f>Coordonnées!$H$27</f>
        <v>Compte</v>
      </c>
      <c r="O7" s="368"/>
      <c r="P7" s="368"/>
      <c r="Q7" s="368" t="str">
        <f>Coordonnées!$H$27</f>
        <v>Compte</v>
      </c>
      <c r="R7" s="368"/>
      <c r="S7" s="368"/>
      <c r="T7" s="368" t="str">
        <f>Coordonnées!$H$27</f>
        <v>Compte</v>
      </c>
      <c r="U7" s="368"/>
      <c r="V7" s="368"/>
    </row>
    <row r="8" spans="1:22" ht="18.45" customHeight="1">
      <c r="A8" s="73"/>
      <c r="B8" s="79"/>
      <c r="C8" s="75"/>
      <c r="D8" s="75"/>
      <c r="E8" s="75"/>
      <c r="F8" s="75"/>
      <c r="G8" s="75"/>
      <c r="H8" s="369" t="s">
        <v>301</v>
      </c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1"/>
      <c r="U8" s="371"/>
      <c r="V8" s="372"/>
    </row>
    <row r="9" spans="1:22" ht="18.45" customHeight="1">
      <c r="A9" s="362" t="s">
        <v>2</v>
      </c>
      <c r="B9" s="373"/>
      <c r="C9" s="362"/>
      <c r="D9" s="362"/>
      <c r="E9" s="362"/>
      <c r="F9" s="362"/>
      <c r="G9" s="362"/>
      <c r="H9" s="363">
        <f>K9-1</f>
        <v>2017</v>
      </c>
      <c r="I9" s="363"/>
      <c r="J9" s="363"/>
      <c r="K9" s="363">
        <f>N9-1</f>
        <v>2018</v>
      </c>
      <c r="L9" s="363"/>
      <c r="M9" s="363"/>
      <c r="N9" s="363">
        <f>Q9-1</f>
        <v>2019</v>
      </c>
      <c r="O9" s="363"/>
      <c r="P9" s="363"/>
      <c r="Q9" s="363">
        <f>T9-1</f>
        <v>2020</v>
      </c>
      <c r="R9" s="363"/>
      <c r="S9" s="363"/>
      <c r="T9" s="363">
        <f>R2</f>
        <v>2021</v>
      </c>
      <c r="U9" s="363"/>
      <c r="V9" s="363"/>
    </row>
    <row r="10" spans="1:22" ht="18.45" customHeight="1">
      <c r="A10" s="364" t="s">
        <v>15</v>
      </c>
      <c r="B10" s="365"/>
      <c r="C10" s="365"/>
      <c r="D10" s="365"/>
      <c r="E10" s="365"/>
      <c r="F10" s="365"/>
      <c r="G10" s="365"/>
      <c r="H10" s="355">
        <v>512524.62</v>
      </c>
      <c r="I10" s="356">
        <v>5512664.26</v>
      </c>
      <c r="J10" s="357">
        <v>5512664.26</v>
      </c>
      <c r="K10" s="355">
        <v>27765.73</v>
      </c>
      <c r="L10" s="356">
        <v>5512664.26</v>
      </c>
      <c r="M10" s="357">
        <v>5512664.26</v>
      </c>
      <c r="N10" s="355">
        <v>27085.16</v>
      </c>
      <c r="O10" s="356">
        <v>5512664.26</v>
      </c>
      <c r="P10" s="357">
        <v>5512664.26</v>
      </c>
      <c r="Q10" s="355">
        <v>20650.83</v>
      </c>
      <c r="R10" s="356">
        <v>5512664.26</v>
      </c>
      <c r="S10" s="357">
        <v>5512664.26</v>
      </c>
      <c r="T10" s="355">
        <v>20786.14</v>
      </c>
      <c r="U10" s="356">
        <v>5512664.26</v>
      </c>
      <c r="V10" s="357">
        <v>5512664.26</v>
      </c>
    </row>
    <row r="11" spans="1:22" ht="18.45" customHeight="1">
      <c r="A11" s="346" t="s">
        <v>304</v>
      </c>
      <c r="B11" s="347"/>
      <c r="C11" s="347"/>
      <c r="D11" s="347"/>
      <c r="E11" s="347"/>
      <c r="F11" s="347"/>
      <c r="G11" s="347"/>
      <c r="H11" s="352">
        <v>3504318.95</v>
      </c>
      <c r="I11" s="353">
        <v>2726342.74</v>
      </c>
      <c r="J11" s="354">
        <v>2726342.74</v>
      </c>
      <c r="K11" s="352">
        <v>10030732.96</v>
      </c>
      <c r="L11" s="353">
        <v>2726342.74</v>
      </c>
      <c r="M11" s="354">
        <v>2726342.74</v>
      </c>
      <c r="N11" s="352">
        <v>3886596.24</v>
      </c>
      <c r="O11" s="353">
        <v>2726342.74</v>
      </c>
      <c r="P11" s="354">
        <v>2726342.74</v>
      </c>
      <c r="Q11" s="352">
        <v>15272499.88</v>
      </c>
      <c r="R11" s="353">
        <v>2726342.74</v>
      </c>
      <c r="S11" s="354">
        <v>2726342.74</v>
      </c>
      <c r="T11" s="352">
        <v>4239499.23</v>
      </c>
      <c r="U11" s="353">
        <v>2726342.74</v>
      </c>
      <c r="V11" s="354">
        <v>2726342.74</v>
      </c>
    </row>
    <row r="12" spans="1:22" ht="18.45" customHeight="1">
      <c r="A12" s="346" t="s">
        <v>16</v>
      </c>
      <c r="B12" s="347"/>
      <c r="C12" s="347"/>
      <c r="D12" s="347"/>
      <c r="E12" s="347"/>
      <c r="F12" s="347"/>
      <c r="G12" s="347"/>
      <c r="H12" s="352">
        <v>44443.26</v>
      </c>
      <c r="I12" s="353">
        <v>4264832.04</v>
      </c>
      <c r="J12" s="354">
        <v>4264832.04</v>
      </c>
      <c r="K12" s="352">
        <v>49147.6</v>
      </c>
      <c r="L12" s="353">
        <v>4264832.04</v>
      </c>
      <c r="M12" s="354">
        <v>4264832.04</v>
      </c>
      <c r="N12" s="352">
        <v>72219.25</v>
      </c>
      <c r="O12" s="353">
        <v>4264832.04</v>
      </c>
      <c r="P12" s="354">
        <v>4264832.04</v>
      </c>
      <c r="Q12" s="352">
        <v>53541.6</v>
      </c>
      <c r="R12" s="353">
        <v>4264832.04</v>
      </c>
      <c r="S12" s="354">
        <v>4264832.04</v>
      </c>
      <c r="T12" s="352">
        <v>53616.6</v>
      </c>
      <c r="U12" s="353">
        <v>4264832.04</v>
      </c>
      <c r="V12" s="354">
        <v>4264832.04</v>
      </c>
    </row>
    <row r="13" spans="1:22" ht="18.45" customHeight="1">
      <c r="A13" s="346" t="s">
        <v>3</v>
      </c>
      <c r="B13" s="347"/>
      <c r="C13" s="347"/>
      <c r="D13" s="347"/>
      <c r="E13" s="347"/>
      <c r="F13" s="347"/>
      <c r="G13" s="347"/>
      <c r="H13" s="352">
        <v>0</v>
      </c>
      <c r="I13" s="353">
        <v>41563.69</v>
      </c>
      <c r="J13" s="354">
        <v>41563.69</v>
      </c>
      <c r="K13" s="352">
        <v>0</v>
      </c>
      <c r="L13" s="353">
        <v>41563.69</v>
      </c>
      <c r="M13" s="354">
        <v>41563.69</v>
      </c>
      <c r="N13" s="352">
        <v>0</v>
      </c>
      <c r="O13" s="353">
        <v>41563.69</v>
      </c>
      <c r="P13" s="354">
        <v>41563.69</v>
      </c>
      <c r="Q13" s="352">
        <v>0</v>
      </c>
      <c r="R13" s="353">
        <v>41563.69</v>
      </c>
      <c r="S13" s="354">
        <v>41563.69</v>
      </c>
      <c r="T13" s="352">
        <v>0</v>
      </c>
      <c r="U13" s="353">
        <v>41563.69</v>
      </c>
      <c r="V13" s="354">
        <v>41563.69</v>
      </c>
    </row>
    <row r="14" spans="1:22" ht="18.45" customHeight="1" thickBot="1">
      <c r="A14" s="331"/>
      <c r="B14" s="332"/>
      <c r="C14" s="332"/>
      <c r="D14" s="332"/>
      <c r="E14" s="332"/>
      <c r="F14" s="332"/>
      <c r="G14" s="332"/>
      <c r="H14" s="334">
        <v>0</v>
      </c>
      <c r="I14" s="335">
        <v>0</v>
      </c>
      <c r="J14" s="336">
        <v>0</v>
      </c>
      <c r="K14" s="334">
        <v>0</v>
      </c>
      <c r="L14" s="335">
        <v>0</v>
      </c>
      <c r="M14" s="336">
        <v>0</v>
      </c>
      <c r="N14" s="334">
        <v>0</v>
      </c>
      <c r="O14" s="335">
        <v>0</v>
      </c>
      <c r="P14" s="336">
        <v>0</v>
      </c>
      <c r="Q14" s="334">
        <v>428344.44</v>
      </c>
      <c r="R14" s="335">
        <v>0</v>
      </c>
      <c r="S14" s="336">
        <v>0</v>
      </c>
      <c r="T14" s="334">
        <v>96550</v>
      </c>
      <c r="U14" s="335">
        <v>0</v>
      </c>
      <c r="V14" s="336">
        <v>0</v>
      </c>
    </row>
    <row r="15" spans="1:22" ht="18.45" customHeight="1" thickBot="1">
      <c r="A15" s="324" t="s">
        <v>327</v>
      </c>
      <c r="B15" s="325"/>
      <c r="C15" s="325"/>
      <c r="D15" s="325"/>
      <c r="E15" s="325"/>
      <c r="F15" s="325"/>
      <c r="G15" s="325"/>
      <c r="H15" s="343">
        <f>SUM(H10:H14)</f>
        <v>4061286.83</v>
      </c>
      <c r="I15" s="344"/>
      <c r="J15" s="345"/>
      <c r="K15" s="344">
        <f>SUM(K10:K14)</f>
        <v>10107646.290000001</v>
      </c>
      <c r="L15" s="344"/>
      <c r="M15" s="344"/>
      <c r="N15" s="343">
        <f>SUM(N10:N14)</f>
        <v>3985900.6500000004</v>
      </c>
      <c r="O15" s="344"/>
      <c r="P15" s="345"/>
      <c r="Q15" s="344">
        <f>SUM(Q10:Q14)</f>
        <v>15775036.75</v>
      </c>
      <c r="R15" s="344"/>
      <c r="S15" s="345"/>
      <c r="T15" s="344">
        <f>SUM(T10:T14)</f>
        <v>4410451.97</v>
      </c>
      <c r="U15" s="344"/>
      <c r="V15" s="345"/>
    </row>
    <row r="16" spans="1:22" ht="18.45" customHeight="1">
      <c r="A16" s="346" t="s">
        <v>30</v>
      </c>
      <c r="B16" s="347"/>
      <c r="C16" s="347"/>
      <c r="D16" s="347"/>
      <c r="E16" s="347"/>
      <c r="F16" s="347"/>
      <c r="G16" s="347"/>
      <c r="H16" s="349">
        <v>5054163.52</v>
      </c>
      <c r="I16" s="350">
        <v>1521059.02</v>
      </c>
      <c r="J16" s="351">
        <v>2351270.66</v>
      </c>
      <c r="K16" s="349">
        <v>6235363.66</v>
      </c>
      <c r="L16" s="350">
        <v>1659060.83</v>
      </c>
      <c r="M16" s="351">
        <v>1521059.02</v>
      </c>
      <c r="N16" s="349">
        <v>12817075.36</v>
      </c>
      <c r="O16" s="350">
        <v>2230351.92</v>
      </c>
      <c r="P16" s="351">
        <v>1659060.83</v>
      </c>
      <c r="Q16" s="349">
        <v>11341774.13</v>
      </c>
      <c r="R16" s="350">
        <v>2351270.66</v>
      </c>
      <c r="S16" s="351">
        <v>2230351.92</v>
      </c>
      <c r="T16" s="349">
        <v>22735533.45</v>
      </c>
      <c r="U16" s="350">
        <v>2351270.66</v>
      </c>
      <c r="V16" s="351">
        <v>2230351.92</v>
      </c>
    </row>
    <row r="17" spans="1:22" ht="18.45" customHeight="1" thickBot="1">
      <c r="A17" s="331" t="s">
        <v>3</v>
      </c>
      <c r="B17" s="332"/>
      <c r="C17" s="332"/>
      <c r="D17" s="332"/>
      <c r="E17" s="332"/>
      <c r="F17" s="332"/>
      <c r="G17" s="332"/>
      <c r="H17" s="334">
        <v>686300.41</v>
      </c>
      <c r="I17" s="335">
        <v>1192323.53</v>
      </c>
      <c r="J17" s="336">
        <v>824300.6</v>
      </c>
      <c r="K17" s="334">
        <v>1257238.33</v>
      </c>
      <c r="L17" s="335">
        <v>4295659.86</v>
      </c>
      <c r="M17" s="336">
        <v>1192323.53</v>
      </c>
      <c r="N17" s="334">
        <v>672350.07</v>
      </c>
      <c r="O17" s="335">
        <v>1045347.08</v>
      </c>
      <c r="P17" s="336">
        <v>4295659.86</v>
      </c>
      <c r="Q17" s="334">
        <v>307308.07</v>
      </c>
      <c r="R17" s="335">
        <v>824300.6</v>
      </c>
      <c r="S17" s="336">
        <v>1045347.08</v>
      </c>
      <c r="T17" s="334">
        <v>715761.6</v>
      </c>
      <c r="U17" s="335">
        <v>824300.6</v>
      </c>
      <c r="V17" s="336">
        <v>1045347.08</v>
      </c>
    </row>
    <row r="18" spans="1:22" ht="18.45" customHeight="1" thickBot="1">
      <c r="A18" s="337" t="s">
        <v>328</v>
      </c>
      <c r="B18" s="338"/>
      <c r="C18" s="338"/>
      <c r="D18" s="338"/>
      <c r="E18" s="338"/>
      <c r="F18" s="338"/>
      <c r="G18" s="338"/>
      <c r="H18" s="340">
        <f>SUM(H15:H17)</f>
        <v>9801750.76</v>
      </c>
      <c r="I18" s="341"/>
      <c r="J18" s="342"/>
      <c r="K18" s="341">
        <f>SUM(K15:K17)</f>
        <v>17600248.28</v>
      </c>
      <c r="L18" s="341"/>
      <c r="M18" s="341"/>
      <c r="N18" s="340">
        <f>SUM(N15:N17)</f>
        <v>17475326.08</v>
      </c>
      <c r="O18" s="341"/>
      <c r="P18" s="342"/>
      <c r="Q18" s="340">
        <f>SUM(Q15:Q17)</f>
        <v>27424118.950000003</v>
      </c>
      <c r="R18" s="341"/>
      <c r="S18" s="342"/>
      <c r="T18" s="340">
        <f>SUM(T15:T17)</f>
        <v>27861747.02</v>
      </c>
      <c r="U18" s="341"/>
      <c r="V18" s="342"/>
    </row>
    <row r="19" spans="1:19" s="196" customFormat="1" ht="28.2" customHeight="1">
      <c r="A19" s="211" t="s">
        <v>326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.45" customHeight="1">
      <c r="A20" s="74"/>
      <c r="B20" s="75"/>
      <c r="C20" s="75"/>
      <c r="D20" s="75"/>
      <c r="E20" s="75"/>
      <c r="F20" s="75"/>
      <c r="G20" s="75"/>
      <c r="H20" s="358" t="s">
        <v>302</v>
      </c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60"/>
      <c r="U20" s="360"/>
      <c r="V20" s="361"/>
    </row>
    <row r="21" spans="1:22" ht="18.45" customHeight="1">
      <c r="A21" s="362" t="s">
        <v>2</v>
      </c>
      <c r="B21" s="362"/>
      <c r="C21" s="362"/>
      <c r="D21" s="362"/>
      <c r="E21" s="362"/>
      <c r="F21" s="362"/>
      <c r="G21" s="362"/>
      <c r="H21" s="363">
        <f>K21-1</f>
        <v>2017</v>
      </c>
      <c r="I21" s="363"/>
      <c r="J21" s="363"/>
      <c r="K21" s="363">
        <f>N21-1</f>
        <v>2018</v>
      </c>
      <c r="L21" s="363"/>
      <c r="M21" s="363"/>
      <c r="N21" s="363">
        <f>Q21-1</f>
        <v>2019</v>
      </c>
      <c r="O21" s="363"/>
      <c r="P21" s="363"/>
      <c r="Q21" s="363">
        <f>T21-1</f>
        <v>2020</v>
      </c>
      <c r="R21" s="363"/>
      <c r="S21" s="363"/>
      <c r="T21" s="363">
        <f>R2</f>
        <v>2021</v>
      </c>
      <c r="U21" s="363"/>
      <c r="V21" s="363"/>
    </row>
    <row r="22" spans="1:22" ht="18.45" customHeight="1">
      <c r="A22" s="364" t="s">
        <v>15</v>
      </c>
      <c r="B22" s="365"/>
      <c r="C22" s="365"/>
      <c r="D22" s="365"/>
      <c r="E22" s="365"/>
      <c r="F22" s="365"/>
      <c r="G22" s="365"/>
      <c r="H22" s="355">
        <v>44461.76</v>
      </c>
      <c r="I22" s="356">
        <v>373432.17</v>
      </c>
      <c r="J22" s="357">
        <v>697745.74</v>
      </c>
      <c r="K22" s="355">
        <v>2470811.06</v>
      </c>
      <c r="L22" s="356">
        <v>365967.42</v>
      </c>
      <c r="M22" s="357">
        <v>373432.17</v>
      </c>
      <c r="N22" s="355">
        <v>264056.83</v>
      </c>
      <c r="O22" s="356">
        <v>414709.37</v>
      </c>
      <c r="P22" s="357">
        <v>365967.42</v>
      </c>
      <c r="Q22" s="355">
        <v>111080.8</v>
      </c>
      <c r="R22" s="356">
        <v>697745.74</v>
      </c>
      <c r="S22" s="357">
        <v>414709.37</v>
      </c>
      <c r="T22" s="355">
        <v>462416.11</v>
      </c>
      <c r="U22" s="356">
        <v>557211.56</v>
      </c>
      <c r="V22" s="357">
        <v>577850.16</v>
      </c>
    </row>
    <row r="23" spans="1:22" ht="18.45" customHeight="1">
      <c r="A23" s="346" t="s">
        <v>304</v>
      </c>
      <c r="B23" s="347"/>
      <c r="C23" s="347"/>
      <c r="D23" s="347"/>
      <c r="E23" s="347"/>
      <c r="F23" s="347"/>
      <c r="G23" s="347"/>
      <c r="H23" s="352">
        <v>6755</v>
      </c>
      <c r="I23" s="353">
        <v>12728583.2</v>
      </c>
      <c r="J23" s="354">
        <v>13240574.68</v>
      </c>
      <c r="K23" s="352">
        <v>0</v>
      </c>
      <c r="L23" s="353">
        <v>12120371.99</v>
      </c>
      <c r="M23" s="354">
        <v>12728583.2</v>
      </c>
      <c r="N23" s="352">
        <v>203551.55</v>
      </c>
      <c r="O23" s="353">
        <v>12941517.73</v>
      </c>
      <c r="P23" s="354">
        <v>12120371.99</v>
      </c>
      <c r="Q23" s="352">
        <v>1737000</v>
      </c>
      <c r="R23" s="353">
        <v>13240574.68</v>
      </c>
      <c r="S23" s="354">
        <v>12941517.73</v>
      </c>
      <c r="T23" s="352">
        <v>11530</v>
      </c>
      <c r="U23" s="353">
        <v>13289626.9983333</v>
      </c>
      <c r="V23" s="354">
        <v>13396094.2633333</v>
      </c>
    </row>
    <row r="24" spans="1:22" ht="18.45" customHeight="1">
      <c r="A24" s="346" t="s">
        <v>16</v>
      </c>
      <c r="B24" s="347"/>
      <c r="C24" s="347"/>
      <c r="D24" s="347"/>
      <c r="E24" s="347"/>
      <c r="F24" s="347"/>
      <c r="G24" s="347"/>
      <c r="H24" s="352">
        <v>273440.25</v>
      </c>
      <c r="I24" s="353">
        <v>548784.99</v>
      </c>
      <c r="J24" s="354">
        <v>408005.67</v>
      </c>
      <c r="K24" s="352">
        <v>958045.45</v>
      </c>
      <c r="L24" s="353">
        <v>536819.05</v>
      </c>
      <c r="M24" s="354">
        <v>548784.99</v>
      </c>
      <c r="N24" s="352">
        <v>639363.48</v>
      </c>
      <c r="O24" s="353">
        <v>344975.81</v>
      </c>
      <c r="P24" s="354">
        <v>536819.05</v>
      </c>
      <c r="Q24" s="352">
        <v>628761.09</v>
      </c>
      <c r="R24" s="353">
        <v>408005.67</v>
      </c>
      <c r="S24" s="354">
        <v>344975.81</v>
      </c>
      <c r="T24" s="352">
        <v>2028927.29</v>
      </c>
      <c r="U24" s="353">
        <v>128208.386666667</v>
      </c>
      <c r="V24" s="354">
        <v>26303.7966666667</v>
      </c>
    </row>
    <row r="25" spans="1:22" ht="18.45" customHeight="1" thickBot="1">
      <c r="A25" s="346" t="s">
        <v>3</v>
      </c>
      <c r="B25" s="347"/>
      <c r="C25" s="347"/>
      <c r="D25" s="347"/>
      <c r="E25" s="347"/>
      <c r="F25" s="347"/>
      <c r="G25" s="347"/>
      <c r="H25" s="334">
        <v>0</v>
      </c>
      <c r="I25" s="335">
        <v>0</v>
      </c>
      <c r="J25" s="336">
        <v>0</v>
      </c>
      <c r="K25" s="334">
        <v>0</v>
      </c>
      <c r="L25" s="335">
        <v>0</v>
      </c>
      <c r="M25" s="336">
        <v>0</v>
      </c>
      <c r="N25" s="334">
        <v>0</v>
      </c>
      <c r="O25" s="335">
        <v>0</v>
      </c>
      <c r="P25" s="336">
        <v>0</v>
      </c>
      <c r="Q25" s="334">
        <v>0</v>
      </c>
      <c r="R25" s="335">
        <v>0</v>
      </c>
      <c r="S25" s="336">
        <v>0</v>
      </c>
      <c r="T25" s="334">
        <v>0</v>
      </c>
      <c r="U25" s="335">
        <v>0</v>
      </c>
      <c r="V25" s="336">
        <v>0</v>
      </c>
    </row>
    <row r="26" spans="1:22" ht="18.45" customHeight="1" thickBot="1">
      <c r="A26" s="324" t="s">
        <v>327</v>
      </c>
      <c r="B26" s="325"/>
      <c r="C26" s="325"/>
      <c r="D26" s="325"/>
      <c r="E26" s="325"/>
      <c r="F26" s="325"/>
      <c r="G26" s="326"/>
      <c r="H26" s="343">
        <f>SUM(H22:H25)</f>
        <v>324657.01</v>
      </c>
      <c r="I26" s="344"/>
      <c r="J26" s="344"/>
      <c r="K26" s="343">
        <f>SUM(K22:K25)</f>
        <v>3428856.51</v>
      </c>
      <c r="L26" s="344"/>
      <c r="M26" s="345"/>
      <c r="N26" s="344">
        <f>SUM(N22:N25)</f>
        <v>1106971.8599999999</v>
      </c>
      <c r="O26" s="344"/>
      <c r="P26" s="344"/>
      <c r="Q26" s="343">
        <f>SUM(Q22:Q25)</f>
        <v>2476841.89</v>
      </c>
      <c r="R26" s="344"/>
      <c r="S26" s="345"/>
      <c r="T26" s="343">
        <f>SUM(T22:T25)</f>
        <v>2502873.4</v>
      </c>
      <c r="U26" s="344"/>
      <c r="V26" s="345"/>
    </row>
    <row r="27" spans="1:22" ht="18.45" customHeight="1">
      <c r="A27" s="346" t="s">
        <v>30</v>
      </c>
      <c r="B27" s="347"/>
      <c r="C27" s="347"/>
      <c r="D27" s="347"/>
      <c r="E27" s="347"/>
      <c r="F27" s="347"/>
      <c r="G27" s="348"/>
      <c r="H27" s="349">
        <v>4683255.97</v>
      </c>
      <c r="I27" s="350"/>
      <c r="J27" s="351"/>
      <c r="K27" s="349">
        <v>4821011.02</v>
      </c>
      <c r="L27" s="350">
        <v>10122961.629999999</v>
      </c>
      <c r="M27" s="351">
        <v>6628334.5600000005</v>
      </c>
      <c r="N27" s="349">
        <v>9687047.84</v>
      </c>
      <c r="O27" s="350">
        <v>6248838.15</v>
      </c>
      <c r="P27" s="351">
        <v>10122961.629999999</v>
      </c>
      <c r="Q27" s="349">
        <v>7945088.41</v>
      </c>
      <c r="R27" s="350">
        <v>6834216</v>
      </c>
      <c r="S27" s="351">
        <v>6248838.15</v>
      </c>
      <c r="T27" s="349">
        <v>22482802.61</v>
      </c>
      <c r="U27" s="350">
        <v>6001218.28833333</v>
      </c>
      <c r="V27" s="351">
        <v>5811470.08333333</v>
      </c>
    </row>
    <row r="28" spans="1:22" ht="18.45" customHeight="1" thickBot="1">
      <c r="A28" s="331" t="s">
        <v>3</v>
      </c>
      <c r="B28" s="332"/>
      <c r="C28" s="332"/>
      <c r="D28" s="332"/>
      <c r="E28" s="332"/>
      <c r="F28" s="332"/>
      <c r="G28" s="333"/>
      <c r="H28" s="334">
        <v>2718306.99</v>
      </c>
      <c r="I28" s="335">
        <v>0</v>
      </c>
      <c r="J28" s="336">
        <v>0</v>
      </c>
      <c r="K28" s="334">
        <v>3343339.41</v>
      </c>
      <c r="L28" s="335">
        <v>0</v>
      </c>
      <c r="M28" s="336">
        <v>0</v>
      </c>
      <c r="N28" s="334">
        <v>1537704.54</v>
      </c>
      <c r="O28" s="335">
        <v>0</v>
      </c>
      <c r="P28" s="336">
        <v>0</v>
      </c>
      <c r="Q28" s="334">
        <v>1245713.58</v>
      </c>
      <c r="R28" s="335">
        <v>0</v>
      </c>
      <c r="S28" s="336">
        <v>0</v>
      </c>
      <c r="T28" s="334">
        <v>3003574.76</v>
      </c>
      <c r="U28" s="335">
        <v>0</v>
      </c>
      <c r="V28" s="336">
        <v>0</v>
      </c>
    </row>
    <row r="29" spans="1:22" ht="18.45" customHeight="1" thickBot="1">
      <c r="A29" s="337" t="s">
        <v>328</v>
      </c>
      <c r="B29" s="338"/>
      <c r="C29" s="338"/>
      <c r="D29" s="338"/>
      <c r="E29" s="338"/>
      <c r="F29" s="338"/>
      <c r="G29" s="339"/>
      <c r="H29" s="340">
        <f>SUM(H26:H28)</f>
        <v>7726219.97</v>
      </c>
      <c r="I29" s="341"/>
      <c r="J29" s="341"/>
      <c r="K29" s="340">
        <f>SUM(K26:K28)</f>
        <v>11593206.94</v>
      </c>
      <c r="L29" s="341"/>
      <c r="M29" s="342"/>
      <c r="N29" s="341">
        <f>SUM(N26:N28)</f>
        <v>12331724.239999998</v>
      </c>
      <c r="O29" s="341"/>
      <c r="P29" s="341"/>
      <c r="Q29" s="340">
        <f>SUM(Q26:Q28)</f>
        <v>11667643.88</v>
      </c>
      <c r="R29" s="341"/>
      <c r="S29" s="342"/>
      <c r="T29" s="340">
        <f>SUM(T26:T28)</f>
        <v>27989250.769999996</v>
      </c>
      <c r="U29" s="341"/>
      <c r="V29" s="342"/>
    </row>
    <row r="30" spans="1:19" ht="16.95" customHeight="1">
      <c r="A30" s="74" t="s">
        <v>326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ht="16.95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270" t="str">
        <f>Coordonnées!A1</f>
        <v>Synthèse des Comptes</v>
      </c>
      <c r="B1" s="271"/>
      <c r="C1" s="271"/>
      <c r="D1" s="176"/>
      <c r="E1" s="267" t="s">
        <v>0</v>
      </c>
      <c r="F1" s="267"/>
      <c r="G1" s="271" t="str">
        <f>Coordonnées!J1</f>
        <v>AC FLEURUS</v>
      </c>
      <c r="H1" s="271"/>
      <c r="I1" s="178" t="s">
        <v>296</v>
      </c>
      <c r="J1" s="198">
        <f>Coordonnées!R1</f>
        <v>52021</v>
      </c>
    </row>
    <row r="2" spans="1:10" ht="16.2" customHeight="1">
      <c r="A2" s="272"/>
      <c r="B2" s="273"/>
      <c r="C2" s="273"/>
      <c r="D2" s="177"/>
      <c r="E2" s="268"/>
      <c r="F2" s="268"/>
      <c r="G2" s="273"/>
      <c r="H2" s="273"/>
      <c r="I2" s="179" t="s">
        <v>1</v>
      </c>
      <c r="J2" s="199">
        <f>Coordonnées!R2</f>
        <v>2021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H3" s="195"/>
      <c r="I3" s="195" t="s">
        <v>297</v>
      </c>
      <c r="J3" s="197">
        <f>Coordonnées!R3</f>
        <v>1</v>
      </c>
    </row>
    <row r="4" spans="1:9" ht="16.2" customHeight="1">
      <c r="A4" s="32"/>
      <c r="B4" s="31"/>
      <c r="C4" s="31"/>
      <c r="D4" s="31"/>
      <c r="E4" s="380" t="s">
        <v>305</v>
      </c>
      <c r="F4" s="381"/>
      <c r="G4" s="381"/>
      <c r="H4" s="381"/>
      <c r="I4" s="381"/>
    </row>
    <row r="5" spans="1:9" ht="17.7" customHeight="1">
      <c r="A5" s="30"/>
      <c r="E5" s="388" t="s">
        <v>329</v>
      </c>
      <c r="F5" s="389"/>
      <c r="G5" s="389"/>
      <c r="H5" s="389"/>
      <c r="I5" s="389"/>
    </row>
    <row r="6" spans="1:9" ht="17.7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7" customHeight="1">
      <c r="A7" s="30"/>
      <c r="E7" s="180">
        <f>F7-1</f>
        <v>2017</v>
      </c>
      <c r="F7" s="180">
        <f>G7-1</f>
        <v>2018</v>
      </c>
      <c r="G7" s="180">
        <f>H7-1</f>
        <v>2019</v>
      </c>
      <c r="H7" s="180">
        <f>I7-1</f>
        <v>2020</v>
      </c>
      <c r="I7" s="180">
        <f>J2</f>
        <v>2021</v>
      </c>
    </row>
    <row r="8" spans="1:9" ht="30" customHeight="1">
      <c r="A8" s="374" t="s">
        <v>38</v>
      </c>
      <c r="B8" s="375"/>
      <c r="C8" s="375"/>
      <c r="D8" s="376"/>
      <c r="E8" s="247">
        <v>2468894.73</v>
      </c>
      <c r="F8" s="247">
        <v>4193482.14</v>
      </c>
      <c r="G8" s="247">
        <v>2844480.02</v>
      </c>
      <c r="H8" s="247">
        <v>3184687.82</v>
      </c>
      <c r="I8" s="247">
        <v>2941732.14</v>
      </c>
    </row>
    <row r="9" spans="1:9" ht="30" customHeight="1">
      <c r="A9" s="377" t="s">
        <v>19</v>
      </c>
      <c r="B9" s="378"/>
      <c r="C9" s="378"/>
      <c r="D9" s="379"/>
      <c r="E9" s="247">
        <v>4874966.76</v>
      </c>
      <c r="F9" s="247">
        <v>5299647.29</v>
      </c>
      <c r="G9" s="247">
        <v>6063598.9</v>
      </c>
      <c r="H9" s="247">
        <v>7391267.9</v>
      </c>
      <c r="I9" s="247">
        <v>10321036.93</v>
      </c>
    </row>
    <row r="10" spans="1:9" ht="30" customHeight="1">
      <c r="A10" s="377" t="s">
        <v>20</v>
      </c>
      <c r="B10" s="378"/>
      <c r="C10" s="378"/>
      <c r="D10" s="379"/>
      <c r="E10" s="247">
        <v>3618764.69</v>
      </c>
      <c r="F10" s="247">
        <v>3733467.93</v>
      </c>
      <c r="G10" s="247">
        <v>3654462.64</v>
      </c>
      <c r="H10" s="247">
        <v>3431169.57</v>
      </c>
      <c r="I10" s="247">
        <v>3202476.17</v>
      </c>
    </row>
    <row r="11" spans="1:9" ht="30" customHeight="1">
      <c r="A11" s="377" t="s">
        <v>21</v>
      </c>
      <c r="B11" s="378"/>
      <c r="C11" s="378"/>
      <c r="D11" s="379"/>
      <c r="E11" s="247">
        <v>3365584.97</v>
      </c>
      <c r="F11" s="247">
        <v>3559048.48</v>
      </c>
      <c r="G11" s="247">
        <v>3654487.96</v>
      </c>
      <c r="H11" s="247">
        <v>3879183.51</v>
      </c>
      <c r="I11" s="247">
        <v>2174040.59</v>
      </c>
    </row>
    <row r="12" spans="1:9" ht="30" customHeight="1">
      <c r="A12" s="377" t="s">
        <v>29</v>
      </c>
      <c r="B12" s="378"/>
      <c r="C12" s="378"/>
      <c r="D12" s="379"/>
      <c r="E12" s="247">
        <v>383057.21</v>
      </c>
      <c r="F12" s="247">
        <v>400966.37</v>
      </c>
      <c r="G12" s="247">
        <v>425113.51</v>
      </c>
      <c r="H12" s="247">
        <v>386579.54</v>
      </c>
      <c r="I12" s="247">
        <v>347851.3</v>
      </c>
    </row>
    <row r="13" spans="1:9" ht="30" customHeight="1">
      <c r="A13" s="377" t="s">
        <v>22</v>
      </c>
      <c r="B13" s="378"/>
      <c r="C13" s="378"/>
      <c r="D13" s="379"/>
      <c r="E13" s="247">
        <v>0</v>
      </c>
      <c r="F13" s="247">
        <v>0</v>
      </c>
      <c r="G13" s="247">
        <v>0</v>
      </c>
      <c r="H13" s="247">
        <v>0</v>
      </c>
      <c r="I13" s="247">
        <v>0</v>
      </c>
    </row>
    <row r="14" spans="1:9" ht="30" customHeight="1">
      <c r="A14" s="377" t="s">
        <v>23</v>
      </c>
      <c r="B14" s="378"/>
      <c r="C14" s="378"/>
      <c r="D14" s="379"/>
      <c r="E14" s="247">
        <v>1590645.72</v>
      </c>
      <c r="F14" s="247">
        <v>1676944.23</v>
      </c>
      <c r="G14" s="247">
        <v>1667011.43</v>
      </c>
      <c r="H14" s="247">
        <v>1550667.02</v>
      </c>
      <c r="I14" s="247">
        <v>1483318.48</v>
      </c>
    </row>
    <row r="15" spans="1:9" ht="30" customHeight="1">
      <c r="A15" s="377" t="s">
        <v>24</v>
      </c>
      <c r="B15" s="378"/>
      <c r="C15" s="378"/>
      <c r="D15" s="379"/>
      <c r="E15" s="247">
        <v>2159121.63</v>
      </c>
      <c r="F15" s="247">
        <v>2060778.34</v>
      </c>
      <c r="G15" s="247">
        <v>2021171.66</v>
      </c>
      <c r="H15" s="247">
        <v>1787982.72</v>
      </c>
      <c r="I15" s="247">
        <v>1815202.31</v>
      </c>
    </row>
    <row r="16" spans="1:9" ht="30" customHeight="1">
      <c r="A16" s="382" t="s">
        <v>35</v>
      </c>
      <c r="B16" s="383"/>
      <c r="C16" s="383"/>
      <c r="D16" s="384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7" t="s">
        <v>34</v>
      </c>
      <c r="B17" s="378"/>
      <c r="C17" s="378"/>
      <c r="D17" s="379"/>
      <c r="E17" s="247">
        <v>221233.93</v>
      </c>
      <c r="F17" s="247">
        <v>166122.74</v>
      </c>
      <c r="G17" s="247">
        <v>184583.5</v>
      </c>
      <c r="H17" s="247">
        <v>177067.84</v>
      </c>
      <c r="I17" s="247">
        <v>177030.33</v>
      </c>
    </row>
    <row r="18" spans="1:9" ht="30" customHeight="1">
      <c r="A18" s="377" t="s">
        <v>25</v>
      </c>
      <c r="B18" s="378"/>
      <c r="C18" s="378"/>
      <c r="D18" s="379"/>
      <c r="E18" s="247">
        <v>4293187.49</v>
      </c>
      <c r="F18" s="247">
        <v>3835157.63</v>
      </c>
      <c r="G18" s="247">
        <v>4438206.89</v>
      </c>
      <c r="H18" s="247">
        <v>4048672.37</v>
      </c>
      <c r="I18" s="247">
        <v>4533632.33</v>
      </c>
    </row>
    <row r="19" spans="1:9" ht="30" customHeight="1">
      <c r="A19" s="382" t="s">
        <v>26</v>
      </c>
      <c r="B19" s="383"/>
      <c r="C19" s="383"/>
      <c r="D19" s="384"/>
      <c r="E19" s="247">
        <v>4220581.07</v>
      </c>
      <c r="F19" s="247">
        <v>4309145.39</v>
      </c>
      <c r="G19" s="247">
        <v>4382113.77</v>
      </c>
      <c r="H19" s="247">
        <v>4276687.25</v>
      </c>
      <c r="I19" s="247">
        <v>2772841.96</v>
      </c>
    </row>
    <row r="20" spans="1:9" ht="30" customHeight="1">
      <c r="A20" s="377" t="s">
        <v>27</v>
      </c>
      <c r="B20" s="378"/>
      <c r="C20" s="378"/>
      <c r="D20" s="379"/>
      <c r="E20" s="247">
        <v>66614.62</v>
      </c>
      <c r="F20" s="247">
        <v>69007.46</v>
      </c>
      <c r="G20" s="247">
        <v>64272.24</v>
      </c>
      <c r="H20" s="247">
        <v>62181.17</v>
      </c>
      <c r="I20" s="247">
        <v>64304.7</v>
      </c>
    </row>
    <row r="21" spans="1:9" ht="30" customHeight="1">
      <c r="A21" s="385" t="s">
        <v>28</v>
      </c>
      <c r="B21" s="386"/>
      <c r="C21" s="386"/>
      <c r="D21" s="387"/>
      <c r="E21" s="247">
        <v>404823.55</v>
      </c>
      <c r="F21" s="247">
        <v>444696.92</v>
      </c>
      <c r="G21" s="247">
        <v>451849.49</v>
      </c>
      <c r="H21" s="247">
        <v>502515.85</v>
      </c>
      <c r="I21" s="247">
        <v>531888.99</v>
      </c>
    </row>
  </sheetData>
  <mergeCells count="19"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  <mergeCell ref="A1:C2"/>
    <mergeCell ref="A8:D8"/>
    <mergeCell ref="A9:D9"/>
    <mergeCell ref="G1:H2"/>
    <mergeCell ref="E1:F2"/>
    <mergeCell ref="E4:I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270" t="str">
        <f>Coordonnées!A1</f>
        <v>Synthèse des Comptes</v>
      </c>
      <c r="B1" s="271"/>
      <c r="C1" s="271"/>
      <c r="D1" s="176"/>
      <c r="E1" s="267" t="s">
        <v>0</v>
      </c>
      <c r="F1" s="267"/>
      <c r="G1" s="271" t="str">
        <f>Coordonnées!J1</f>
        <v>AC FLEURUS</v>
      </c>
      <c r="H1" s="271"/>
      <c r="I1" s="178" t="s">
        <v>296</v>
      </c>
      <c r="J1" s="198">
        <f>Coordonnées!R1</f>
        <v>52021</v>
      </c>
    </row>
    <row r="2" spans="1:10" ht="16.2" customHeight="1">
      <c r="A2" s="272"/>
      <c r="B2" s="273"/>
      <c r="C2" s="273"/>
      <c r="D2" s="177"/>
      <c r="E2" s="268"/>
      <c r="F2" s="268"/>
      <c r="G2" s="273"/>
      <c r="H2" s="273"/>
      <c r="I2" s="179" t="s">
        <v>1</v>
      </c>
      <c r="J2" s="199">
        <f>Coordonnées!R2</f>
        <v>2021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H3" s="195"/>
      <c r="I3" s="195" t="s">
        <v>297</v>
      </c>
      <c r="J3" s="197">
        <f>Coordonnées!R3</f>
        <v>1</v>
      </c>
    </row>
    <row r="4" spans="1:9" ht="16.2" customHeight="1">
      <c r="A4" s="32"/>
      <c r="B4" s="31"/>
      <c r="C4" s="31"/>
      <c r="D4" s="31"/>
      <c r="E4" s="380" t="s">
        <v>305</v>
      </c>
      <c r="F4" s="381"/>
      <c r="G4" s="381"/>
      <c r="H4" s="381"/>
      <c r="I4" s="381"/>
    </row>
    <row r="5" spans="1:9" ht="17.7" customHeight="1">
      <c r="A5" s="30"/>
      <c r="E5" s="390" t="s">
        <v>330</v>
      </c>
      <c r="F5" s="391"/>
      <c r="G5" s="391"/>
      <c r="H5" s="391"/>
      <c r="I5" s="391"/>
    </row>
    <row r="6" spans="1:9" ht="17.7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7" customHeight="1">
      <c r="A7" s="30"/>
      <c r="E7" s="180">
        <f>F7-1</f>
        <v>2017</v>
      </c>
      <c r="F7" s="180">
        <f>G7-1</f>
        <v>2018</v>
      </c>
      <c r="G7" s="180">
        <f>H7-1</f>
        <v>2019</v>
      </c>
      <c r="H7" s="180">
        <f>I7-1</f>
        <v>2020</v>
      </c>
      <c r="I7" s="180">
        <f>J2</f>
        <v>2021</v>
      </c>
    </row>
    <row r="8" spans="1:9" ht="30" customHeight="1">
      <c r="A8" s="374" t="s">
        <v>38</v>
      </c>
      <c r="B8" s="375"/>
      <c r="C8" s="375"/>
      <c r="D8" s="376"/>
      <c r="E8" s="247">
        <v>21678240.24</v>
      </c>
      <c r="F8" s="247">
        <v>22304261.78</v>
      </c>
      <c r="G8" s="247">
        <v>22590243.97</v>
      </c>
      <c r="H8" s="247">
        <v>23209479.48</v>
      </c>
      <c r="I8" s="247">
        <v>22352288.51</v>
      </c>
    </row>
    <row r="9" spans="1:9" ht="30" customHeight="1">
      <c r="A9" s="377" t="s">
        <v>19</v>
      </c>
      <c r="B9" s="378"/>
      <c r="C9" s="378"/>
      <c r="D9" s="379"/>
      <c r="E9" s="247">
        <v>792038.96</v>
      </c>
      <c r="F9" s="247">
        <v>883131.23</v>
      </c>
      <c r="G9" s="247">
        <v>826117.09</v>
      </c>
      <c r="H9" s="247">
        <v>873409.37</v>
      </c>
      <c r="I9" s="247">
        <v>2051344.56</v>
      </c>
    </row>
    <row r="10" spans="1:9" ht="30" customHeight="1">
      <c r="A10" s="377" t="s">
        <v>20</v>
      </c>
      <c r="B10" s="378"/>
      <c r="C10" s="378"/>
      <c r="D10" s="379"/>
      <c r="E10" s="247">
        <v>195687</v>
      </c>
      <c r="F10" s="247">
        <v>194781.94</v>
      </c>
      <c r="G10" s="247">
        <v>94554.38</v>
      </c>
      <c r="H10" s="247">
        <v>224485.07</v>
      </c>
      <c r="I10" s="247">
        <v>1500</v>
      </c>
    </row>
    <row r="11" spans="1:9" ht="30" customHeight="1">
      <c r="A11" s="377" t="s">
        <v>21</v>
      </c>
      <c r="B11" s="378"/>
      <c r="C11" s="378"/>
      <c r="D11" s="379"/>
      <c r="E11" s="247">
        <v>465870.57</v>
      </c>
      <c r="F11" s="247">
        <v>462402.37</v>
      </c>
      <c r="G11" s="247">
        <v>480532.12</v>
      </c>
      <c r="H11" s="247">
        <v>512858.12</v>
      </c>
      <c r="I11" s="247">
        <v>122194.93</v>
      </c>
    </row>
    <row r="12" spans="1:9" ht="30" customHeight="1">
      <c r="A12" s="377" t="s">
        <v>29</v>
      </c>
      <c r="B12" s="378"/>
      <c r="C12" s="378"/>
      <c r="D12" s="379"/>
      <c r="E12" s="247">
        <v>886412.29</v>
      </c>
      <c r="F12" s="247">
        <v>902558.74</v>
      </c>
      <c r="G12" s="247">
        <v>915759.85</v>
      </c>
      <c r="H12" s="247">
        <v>851182.64</v>
      </c>
      <c r="I12" s="247">
        <v>828112.4</v>
      </c>
    </row>
    <row r="13" spans="1:9" ht="30" customHeight="1">
      <c r="A13" s="377" t="s">
        <v>22</v>
      </c>
      <c r="B13" s="378"/>
      <c r="C13" s="378"/>
      <c r="D13" s="379"/>
      <c r="E13" s="247">
        <v>1492.56</v>
      </c>
      <c r="F13" s="247">
        <v>1288.29</v>
      </c>
      <c r="G13" s="247">
        <v>1226.1</v>
      </c>
      <c r="H13" s="247">
        <v>1226.1</v>
      </c>
      <c r="I13" s="247">
        <v>1307.48</v>
      </c>
    </row>
    <row r="14" spans="1:9" ht="30" customHeight="1">
      <c r="A14" s="377" t="s">
        <v>23</v>
      </c>
      <c r="B14" s="378"/>
      <c r="C14" s="378"/>
      <c r="D14" s="379"/>
      <c r="E14" s="247">
        <v>930235.48</v>
      </c>
      <c r="F14" s="247">
        <v>811427.43</v>
      </c>
      <c r="G14" s="247">
        <v>886959.6</v>
      </c>
      <c r="H14" s="247">
        <v>855483</v>
      </c>
      <c r="I14" s="247">
        <v>765939.58</v>
      </c>
    </row>
    <row r="15" spans="1:9" ht="30" customHeight="1">
      <c r="A15" s="377" t="s">
        <v>24</v>
      </c>
      <c r="B15" s="378"/>
      <c r="C15" s="378"/>
      <c r="D15" s="379"/>
      <c r="E15" s="247">
        <v>170119.42</v>
      </c>
      <c r="F15" s="247">
        <v>134684.17</v>
      </c>
      <c r="G15" s="247">
        <v>129704.63</v>
      </c>
      <c r="H15" s="247">
        <v>91393.13</v>
      </c>
      <c r="I15" s="247">
        <v>239779.65</v>
      </c>
    </row>
    <row r="16" spans="1:9" ht="30" customHeight="1">
      <c r="A16" s="382" t="s">
        <v>35</v>
      </c>
      <c r="B16" s="383"/>
      <c r="C16" s="383"/>
      <c r="D16" s="384"/>
      <c r="E16" s="247">
        <v>144136.05</v>
      </c>
      <c r="F16" s="247">
        <v>146203.12</v>
      </c>
      <c r="G16" s="247">
        <v>132576.03</v>
      </c>
      <c r="H16" s="247">
        <v>42126.59</v>
      </c>
      <c r="I16" s="247">
        <v>42967.95</v>
      </c>
    </row>
    <row r="17" spans="1:9" ht="30" customHeight="1">
      <c r="A17" s="377" t="s">
        <v>34</v>
      </c>
      <c r="B17" s="378"/>
      <c r="C17" s="378"/>
      <c r="D17" s="379"/>
      <c r="E17" s="247">
        <v>0</v>
      </c>
      <c r="F17" s="247">
        <v>0</v>
      </c>
      <c r="G17" s="247">
        <v>0</v>
      </c>
      <c r="H17" s="247">
        <v>0</v>
      </c>
      <c r="I17" s="247">
        <v>0</v>
      </c>
    </row>
    <row r="18" spans="1:9" ht="30" customHeight="1">
      <c r="A18" s="377" t="s">
        <v>25</v>
      </c>
      <c r="B18" s="378"/>
      <c r="C18" s="378"/>
      <c r="D18" s="379"/>
      <c r="E18" s="247">
        <v>1180128.89</v>
      </c>
      <c r="F18" s="247">
        <v>1159821.01</v>
      </c>
      <c r="G18" s="247">
        <v>1172811.92</v>
      </c>
      <c r="H18" s="247">
        <v>1053357.13</v>
      </c>
      <c r="I18" s="247">
        <v>1534944.93</v>
      </c>
    </row>
    <row r="19" spans="1:9" ht="30" customHeight="1">
      <c r="A19" s="382" t="s">
        <v>26</v>
      </c>
      <c r="B19" s="383"/>
      <c r="C19" s="383"/>
      <c r="D19" s="384"/>
      <c r="E19" s="247">
        <v>613477.09</v>
      </c>
      <c r="F19" s="247">
        <v>646743.47</v>
      </c>
      <c r="G19" s="247">
        <v>664434.07</v>
      </c>
      <c r="H19" s="247">
        <v>675454.6</v>
      </c>
      <c r="I19" s="247">
        <v>114819.9</v>
      </c>
    </row>
    <row r="20" spans="1:9" ht="30" customHeight="1">
      <c r="A20" s="377" t="s">
        <v>27</v>
      </c>
      <c r="B20" s="378"/>
      <c r="C20" s="378"/>
      <c r="D20" s="379"/>
      <c r="E20" s="247">
        <v>36170.04</v>
      </c>
      <c r="F20" s="247">
        <v>38169.59</v>
      </c>
      <c r="G20" s="247">
        <v>37313.95</v>
      </c>
      <c r="H20" s="247">
        <v>37285.43</v>
      </c>
      <c r="I20" s="247">
        <v>33805.43</v>
      </c>
    </row>
    <row r="21" spans="1:9" ht="30" customHeight="1">
      <c r="A21" s="385" t="s">
        <v>28</v>
      </c>
      <c r="B21" s="386"/>
      <c r="C21" s="386"/>
      <c r="D21" s="387"/>
      <c r="E21" s="247">
        <v>114129.85</v>
      </c>
      <c r="F21" s="247">
        <v>110870.91</v>
      </c>
      <c r="G21" s="247">
        <v>76788.15</v>
      </c>
      <c r="H21" s="247">
        <v>61808.09</v>
      </c>
      <c r="I21" s="247">
        <v>57342.79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270" t="str">
        <f>Coordonnées!A1</f>
        <v>Synthèse des Comptes</v>
      </c>
      <c r="B1" s="271"/>
      <c r="C1" s="271"/>
      <c r="D1" s="176"/>
      <c r="E1" s="267" t="s">
        <v>0</v>
      </c>
      <c r="F1" s="267"/>
      <c r="G1" s="271" t="str">
        <f>Coordonnées!J1</f>
        <v>AC FLEURUS</v>
      </c>
      <c r="H1" s="271"/>
      <c r="I1" s="178" t="s">
        <v>296</v>
      </c>
      <c r="J1" s="198">
        <f>Coordonnées!R1</f>
        <v>52021</v>
      </c>
    </row>
    <row r="2" spans="1:10" ht="16.2" customHeight="1">
      <c r="A2" s="272"/>
      <c r="B2" s="273"/>
      <c r="C2" s="273"/>
      <c r="D2" s="177"/>
      <c r="E2" s="268"/>
      <c r="F2" s="268"/>
      <c r="G2" s="273"/>
      <c r="H2" s="273"/>
      <c r="I2" s="179" t="s">
        <v>1</v>
      </c>
      <c r="J2" s="199">
        <f>Coordonnées!R2</f>
        <v>2021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I3" s="195" t="s">
        <v>297</v>
      </c>
      <c r="J3" s="197">
        <f>Coordonnées!R3</f>
        <v>1</v>
      </c>
    </row>
    <row r="4" spans="1:9" ht="16.2" customHeight="1">
      <c r="A4" s="32"/>
      <c r="B4" s="31"/>
      <c r="C4" s="31"/>
      <c r="D4" s="31"/>
      <c r="E4" s="380" t="s">
        <v>305</v>
      </c>
      <c r="F4" s="381"/>
      <c r="G4" s="381"/>
      <c r="H4" s="381"/>
      <c r="I4" s="381"/>
    </row>
    <row r="5" spans="1:9" ht="17.7" customHeight="1">
      <c r="A5" s="30"/>
      <c r="E5" s="392" t="s">
        <v>331</v>
      </c>
      <c r="F5" s="393"/>
      <c r="G5" s="393"/>
      <c r="H5" s="393"/>
      <c r="I5" s="393"/>
    </row>
    <row r="6" spans="1:9" ht="17.7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7" customHeight="1">
      <c r="A7" s="30"/>
      <c r="E7" s="180">
        <f>F7-1</f>
        <v>2017</v>
      </c>
      <c r="F7" s="180">
        <f>G7-1</f>
        <v>2018</v>
      </c>
      <c r="G7" s="180">
        <f>H7-1</f>
        <v>2019</v>
      </c>
      <c r="H7" s="180">
        <f>I7-1</f>
        <v>2020</v>
      </c>
      <c r="I7" s="180">
        <f>J2</f>
        <v>2021</v>
      </c>
    </row>
    <row r="8" spans="1:9" ht="30" customHeight="1">
      <c r="A8" s="374" t="s">
        <v>38</v>
      </c>
      <c r="B8" s="375"/>
      <c r="C8" s="375"/>
      <c r="D8" s="376"/>
      <c r="E8" s="247">
        <v>958690.41</v>
      </c>
      <c r="F8" s="247">
        <v>1257238.33</v>
      </c>
      <c r="G8" s="247">
        <v>672350.07</v>
      </c>
      <c r="H8" s="247">
        <v>735652.51</v>
      </c>
      <c r="I8" s="247">
        <v>812311.6</v>
      </c>
    </row>
    <row r="9" spans="1:9" ht="30" customHeight="1">
      <c r="A9" s="377" t="s">
        <v>19</v>
      </c>
      <c r="B9" s="378"/>
      <c r="C9" s="378"/>
      <c r="D9" s="379"/>
      <c r="E9" s="247">
        <v>862667.22</v>
      </c>
      <c r="F9" s="247">
        <v>2088618.4</v>
      </c>
      <c r="G9" s="247">
        <v>987456.63</v>
      </c>
      <c r="H9" s="247">
        <v>12581357.01</v>
      </c>
      <c r="I9" s="247">
        <v>1294106.07</v>
      </c>
    </row>
    <row r="10" spans="1:9" ht="30" customHeight="1">
      <c r="A10" s="377" t="s">
        <v>20</v>
      </c>
      <c r="B10" s="378"/>
      <c r="C10" s="378"/>
      <c r="D10" s="379"/>
      <c r="E10" s="247">
        <v>0</v>
      </c>
      <c r="F10" s="247">
        <v>0</v>
      </c>
      <c r="G10" s="247">
        <v>0</v>
      </c>
      <c r="H10" s="247">
        <v>0</v>
      </c>
      <c r="I10" s="247">
        <v>0</v>
      </c>
    </row>
    <row r="11" spans="1:9" ht="30" customHeight="1">
      <c r="A11" s="377" t="s">
        <v>21</v>
      </c>
      <c r="B11" s="378"/>
      <c r="C11" s="378"/>
      <c r="D11" s="379"/>
      <c r="E11" s="247">
        <v>1854814.97</v>
      </c>
      <c r="F11" s="247">
        <v>5722912.32</v>
      </c>
      <c r="G11" s="247">
        <v>1780059.46</v>
      </c>
      <c r="H11" s="247">
        <v>1781291.26</v>
      </c>
      <c r="I11" s="247">
        <v>2040171.8</v>
      </c>
    </row>
    <row r="12" spans="1:9" ht="30" customHeight="1">
      <c r="A12" s="377" t="s">
        <v>29</v>
      </c>
      <c r="B12" s="378"/>
      <c r="C12" s="378"/>
      <c r="D12" s="379"/>
      <c r="E12" s="247">
        <v>7994.47</v>
      </c>
      <c r="F12" s="247">
        <v>0</v>
      </c>
      <c r="G12" s="247">
        <v>46643.67</v>
      </c>
      <c r="H12" s="247">
        <v>120435.1</v>
      </c>
      <c r="I12" s="247">
        <v>57000</v>
      </c>
    </row>
    <row r="13" spans="1:9" ht="30" customHeight="1">
      <c r="A13" s="377" t="s">
        <v>22</v>
      </c>
      <c r="B13" s="378"/>
      <c r="C13" s="378"/>
      <c r="D13" s="379"/>
      <c r="E13" s="247">
        <v>0</v>
      </c>
      <c r="F13" s="247">
        <v>0</v>
      </c>
      <c r="G13" s="247">
        <v>0</v>
      </c>
      <c r="H13" s="247">
        <v>0</v>
      </c>
      <c r="I13" s="247">
        <v>0</v>
      </c>
    </row>
    <row r="14" spans="1:9" ht="30" customHeight="1">
      <c r="A14" s="377" t="s">
        <v>23</v>
      </c>
      <c r="B14" s="378"/>
      <c r="C14" s="378"/>
      <c r="D14" s="379"/>
      <c r="E14" s="247">
        <v>307548.76</v>
      </c>
      <c r="F14" s="247">
        <v>582332.47</v>
      </c>
      <c r="G14" s="247">
        <v>893003.9</v>
      </c>
      <c r="H14" s="247">
        <v>29201.73</v>
      </c>
      <c r="I14" s="247">
        <v>102647.17</v>
      </c>
    </row>
    <row r="15" spans="1:9" ht="30" customHeight="1">
      <c r="A15" s="377" t="s">
        <v>24</v>
      </c>
      <c r="B15" s="378"/>
      <c r="C15" s="378"/>
      <c r="D15" s="379"/>
      <c r="E15" s="247">
        <v>103688.26</v>
      </c>
      <c r="F15" s="247">
        <v>1414803.62</v>
      </c>
      <c r="G15" s="247">
        <v>29297.15</v>
      </c>
      <c r="H15" s="247">
        <v>23636.66</v>
      </c>
      <c r="I15" s="247">
        <v>24490.01</v>
      </c>
    </row>
    <row r="16" spans="1:9" ht="30" customHeight="1">
      <c r="A16" s="382" t="s">
        <v>35</v>
      </c>
      <c r="B16" s="383"/>
      <c r="C16" s="383"/>
      <c r="D16" s="384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7" t="s">
        <v>34</v>
      </c>
      <c r="B17" s="378"/>
      <c r="C17" s="378"/>
      <c r="D17" s="379"/>
      <c r="E17" s="247">
        <v>0</v>
      </c>
      <c r="F17" s="247">
        <v>22265.73</v>
      </c>
      <c r="G17" s="247">
        <v>79408.19</v>
      </c>
      <c r="H17" s="247">
        <v>35432.72</v>
      </c>
      <c r="I17" s="247">
        <v>20131.9</v>
      </c>
    </row>
    <row r="18" spans="1:9" ht="30" customHeight="1">
      <c r="A18" s="377" t="s">
        <v>25</v>
      </c>
      <c r="B18" s="378"/>
      <c r="C18" s="378"/>
      <c r="D18" s="379"/>
      <c r="E18" s="247">
        <v>844.92</v>
      </c>
      <c r="F18" s="247">
        <v>0</v>
      </c>
      <c r="G18" s="247">
        <v>3811.29</v>
      </c>
      <c r="H18" s="247">
        <v>0</v>
      </c>
      <c r="I18" s="247">
        <v>37587.99</v>
      </c>
    </row>
    <row r="19" spans="1:9" ht="30" customHeight="1">
      <c r="A19" s="382" t="s">
        <v>26</v>
      </c>
      <c r="B19" s="383"/>
      <c r="C19" s="383"/>
      <c r="D19" s="384"/>
      <c r="E19" s="247">
        <v>94121.54</v>
      </c>
      <c r="F19" s="247">
        <v>276713.75</v>
      </c>
      <c r="G19" s="247">
        <v>164586.86</v>
      </c>
      <c r="H19" s="247">
        <v>775337.83</v>
      </c>
      <c r="I19" s="247">
        <v>729418.03</v>
      </c>
    </row>
    <row r="20" spans="1:9" ht="30" customHeight="1">
      <c r="A20" s="377" t="s">
        <v>27</v>
      </c>
      <c r="B20" s="378"/>
      <c r="C20" s="378"/>
      <c r="D20" s="379"/>
      <c r="E20" s="247">
        <v>0</v>
      </c>
      <c r="F20" s="247">
        <v>0</v>
      </c>
      <c r="G20" s="247">
        <v>0</v>
      </c>
      <c r="H20" s="247">
        <v>0</v>
      </c>
      <c r="I20" s="247">
        <v>0</v>
      </c>
    </row>
    <row r="21" spans="1:9" ht="30" customHeight="1">
      <c r="A21" s="385" t="s">
        <v>28</v>
      </c>
      <c r="B21" s="386"/>
      <c r="C21" s="386"/>
      <c r="D21" s="387"/>
      <c r="E21" s="247">
        <v>557216.69</v>
      </c>
      <c r="F21" s="247">
        <v>0</v>
      </c>
      <c r="G21" s="247">
        <v>1633.5</v>
      </c>
      <c r="H21" s="247">
        <v>0</v>
      </c>
      <c r="I21" s="247">
        <v>8349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270" t="str">
        <f>Coordonnées!A1</f>
        <v>Synthèse des Comptes</v>
      </c>
      <c r="B1" s="271"/>
      <c r="C1" s="271"/>
      <c r="D1" s="176"/>
      <c r="E1" s="267" t="s">
        <v>0</v>
      </c>
      <c r="F1" s="267"/>
      <c r="G1" s="271" t="str">
        <f>Coordonnées!J1</f>
        <v>AC FLEURUS</v>
      </c>
      <c r="H1" s="271"/>
      <c r="I1" s="178" t="s">
        <v>296</v>
      </c>
      <c r="J1" s="198">
        <f>Coordonnées!R1</f>
        <v>52021</v>
      </c>
    </row>
    <row r="2" spans="1:10" ht="16.2" customHeight="1">
      <c r="A2" s="272"/>
      <c r="B2" s="273"/>
      <c r="C2" s="273"/>
      <c r="D2" s="177"/>
      <c r="E2" s="268"/>
      <c r="F2" s="268"/>
      <c r="G2" s="273"/>
      <c r="H2" s="273"/>
      <c r="I2" s="179" t="s">
        <v>1</v>
      </c>
      <c r="J2" s="199">
        <f>Coordonnées!R2</f>
        <v>2021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H3" s="195"/>
      <c r="I3" s="195" t="s">
        <v>297</v>
      </c>
      <c r="J3" s="197">
        <f>Coordonnées!R3</f>
        <v>1</v>
      </c>
    </row>
    <row r="4" spans="1:9" ht="16.2" customHeight="1">
      <c r="A4" s="32"/>
      <c r="B4" s="31"/>
      <c r="C4" s="31"/>
      <c r="D4" s="31"/>
      <c r="E4" s="380" t="s">
        <v>305</v>
      </c>
      <c r="F4" s="381"/>
      <c r="G4" s="381"/>
      <c r="H4" s="381"/>
      <c r="I4" s="381"/>
    </row>
    <row r="5" spans="1:9" ht="17.7" customHeight="1">
      <c r="A5" s="30"/>
      <c r="E5" s="394" t="s">
        <v>332</v>
      </c>
      <c r="F5" s="395"/>
      <c r="G5" s="395"/>
      <c r="H5" s="395"/>
      <c r="I5" s="395"/>
    </row>
    <row r="6" spans="1:9" ht="17.7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7" customHeight="1">
      <c r="A7" s="30"/>
      <c r="E7" s="180">
        <f>F7-1</f>
        <v>2017</v>
      </c>
      <c r="F7" s="180">
        <f>G7-1</f>
        <v>2018</v>
      </c>
      <c r="G7" s="180">
        <f>H7-1</f>
        <v>2019</v>
      </c>
      <c r="H7" s="180">
        <f>I7-1</f>
        <v>2020</v>
      </c>
      <c r="I7" s="180">
        <f>J2</f>
        <v>2021</v>
      </c>
    </row>
    <row r="8" spans="1:9" ht="30" customHeight="1">
      <c r="A8" s="374" t="s">
        <v>38</v>
      </c>
      <c r="B8" s="375"/>
      <c r="C8" s="375"/>
      <c r="D8" s="376"/>
      <c r="E8" s="247">
        <v>2718306.99</v>
      </c>
      <c r="F8" s="247">
        <v>4501324.65</v>
      </c>
      <c r="G8" s="247">
        <v>1577610.83</v>
      </c>
      <c r="H8" s="247">
        <v>1674058.02</v>
      </c>
      <c r="I8" s="247">
        <v>3378440.78</v>
      </c>
    </row>
    <row r="9" spans="1:9" ht="30" customHeight="1">
      <c r="A9" s="377" t="s">
        <v>19</v>
      </c>
      <c r="B9" s="378"/>
      <c r="C9" s="378"/>
      <c r="D9" s="379"/>
      <c r="E9" s="247">
        <v>32074.03</v>
      </c>
      <c r="F9" s="247">
        <v>639602.98</v>
      </c>
      <c r="G9" s="247">
        <v>728059.54</v>
      </c>
      <c r="H9" s="247">
        <v>1784050.23</v>
      </c>
      <c r="I9" s="247">
        <v>374986.62</v>
      </c>
    </row>
    <row r="10" spans="1:9" ht="30" customHeight="1">
      <c r="A10" s="377" t="s">
        <v>20</v>
      </c>
      <c r="B10" s="378"/>
      <c r="C10" s="378"/>
      <c r="D10" s="379"/>
      <c r="E10" s="247">
        <v>0</v>
      </c>
      <c r="F10" s="247">
        <v>0</v>
      </c>
      <c r="G10" s="247">
        <v>0</v>
      </c>
      <c r="H10" s="247">
        <v>0</v>
      </c>
      <c r="I10" s="247">
        <v>0</v>
      </c>
    </row>
    <row r="11" spans="1:9" ht="30" customHeight="1">
      <c r="A11" s="377" t="s">
        <v>21</v>
      </c>
      <c r="B11" s="378"/>
      <c r="C11" s="378"/>
      <c r="D11" s="379"/>
      <c r="E11" s="247">
        <v>93715.38</v>
      </c>
      <c r="F11" s="247">
        <v>343823.48</v>
      </c>
      <c r="G11" s="247">
        <v>205706.03</v>
      </c>
      <c r="H11" s="247">
        <v>198277.22</v>
      </c>
      <c r="I11" s="247">
        <v>1047942.52</v>
      </c>
    </row>
    <row r="12" spans="1:9" ht="30" customHeight="1">
      <c r="A12" s="377" t="s">
        <v>29</v>
      </c>
      <c r="B12" s="378"/>
      <c r="C12" s="378"/>
      <c r="D12" s="379"/>
      <c r="E12" s="247">
        <v>0</v>
      </c>
      <c r="F12" s="247">
        <v>0</v>
      </c>
      <c r="G12" s="247">
        <v>0</v>
      </c>
      <c r="H12" s="247">
        <v>66170</v>
      </c>
      <c r="I12" s="247">
        <v>0</v>
      </c>
    </row>
    <row r="13" spans="1:9" ht="30" customHeight="1">
      <c r="A13" s="377" t="s">
        <v>22</v>
      </c>
      <c r="B13" s="378"/>
      <c r="C13" s="378"/>
      <c r="D13" s="379"/>
      <c r="E13" s="247">
        <v>0</v>
      </c>
      <c r="F13" s="247">
        <v>0</v>
      </c>
      <c r="G13" s="247">
        <v>0</v>
      </c>
      <c r="H13" s="247">
        <v>0</v>
      </c>
      <c r="I13" s="247">
        <v>0</v>
      </c>
    </row>
    <row r="14" spans="1:9" ht="30" customHeight="1">
      <c r="A14" s="377" t="s">
        <v>23</v>
      </c>
      <c r="B14" s="378"/>
      <c r="C14" s="378"/>
      <c r="D14" s="379"/>
      <c r="E14" s="247">
        <v>192312.6</v>
      </c>
      <c r="F14" s="247">
        <v>281564.81</v>
      </c>
      <c r="G14" s="247">
        <v>93405</v>
      </c>
      <c r="H14" s="247">
        <v>0</v>
      </c>
      <c r="I14" s="247">
        <v>0</v>
      </c>
    </row>
    <row r="15" spans="1:9" ht="30" customHeight="1">
      <c r="A15" s="377" t="s">
        <v>24</v>
      </c>
      <c r="B15" s="378"/>
      <c r="C15" s="378"/>
      <c r="D15" s="379"/>
      <c r="E15" s="247">
        <v>0</v>
      </c>
      <c r="F15" s="247">
        <v>1005880</v>
      </c>
      <c r="G15" s="247">
        <v>0</v>
      </c>
      <c r="H15" s="247">
        <v>0</v>
      </c>
      <c r="I15" s="247">
        <v>81265.09</v>
      </c>
    </row>
    <row r="16" spans="1:9" ht="30" customHeight="1">
      <c r="A16" s="382" t="s">
        <v>35</v>
      </c>
      <c r="B16" s="383"/>
      <c r="C16" s="383"/>
      <c r="D16" s="384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7" t="s">
        <v>34</v>
      </c>
      <c r="B17" s="378"/>
      <c r="C17" s="378"/>
      <c r="D17" s="379"/>
      <c r="E17" s="247">
        <v>0</v>
      </c>
      <c r="F17" s="247">
        <v>0</v>
      </c>
      <c r="G17" s="247">
        <v>0</v>
      </c>
      <c r="H17" s="247">
        <v>0</v>
      </c>
      <c r="I17" s="247">
        <v>0</v>
      </c>
    </row>
    <row r="18" spans="1:9" ht="30" customHeight="1">
      <c r="A18" s="377" t="s">
        <v>25</v>
      </c>
      <c r="B18" s="378"/>
      <c r="C18" s="378"/>
      <c r="D18" s="379"/>
      <c r="E18" s="247">
        <v>0</v>
      </c>
      <c r="F18" s="247">
        <v>0</v>
      </c>
      <c r="G18" s="247">
        <v>0</v>
      </c>
      <c r="H18" s="247">
        <v>0</v>
      </c>
      <c r="I18" s="247">
        <v>0</v>
      </c>
    </row>
    <row r="19" spans="1:9" ht="30" customHeight="1">
      <c r="A19" s="382" t="s">
        <v>26</v>
      </c>
      <c r="B19" s="383"/>
      <c r="C19" s="383"/>
      <c r="D19" s="384"/>
      <c r="E19" s="247">
        <v>6555</v>
      </c>
      <c r="F19" s="247">
        <v>0</v>
      </c>
      <c r="G19" s="247">
        <v>39895</v>
      </c>
      <c r="H19" s="247">
        <v>0</v>
      </c>
      <c r="I19" s="247">
        <v>623813.15</v>
      </c>
    </row>
    <row r="20" spans="1:9" ht="30" customHeight="1">
      <c r="A20" s="377" t="s">
        <v>27</v>
      </c>
      <c r="B20" s="378"/>
      <c r="C20" s="378"/>
      <c r="D20" s="379"/>
      <c r="E20" s="247">
        <v>0</v>
      </c>
      <c r="F20" s="247">
        <v>0</v>
      </c>
      <c r="G20" s="247">
        <v>0</v>
      </c>
      <c r="H20" s="247">
        <v>0</v>
      </c>
      <c r="I20" s="247">
        <v>0</v>
      </c>
    </row>
    <row r="21" spans="1:9" ht="30" customHeight="1">
      <c r="A21" s="385" t="s">
        <v>28</v>
      </c>
      <c r="B21" s="386"/>
      <c r="C21" s="386"/>
      <c r="D21" s="387"/>
      <c r="E21" s="247">
        <v>0</v>
      </c>
      <c r="F21" s="247">
        <v>0</v>
      </c>
      <c r="G21" s="247">
        <v>0</v>
      </c>
      <c r="H21" s="247">
        <v>0</v>
      </c>
      <c r="I21" s="247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Anna Di Francesco</cp:lastModifiedBy>
  <cp:lastPrinted>2019-04-29T14:14:47Z</cp:lastPrinted>
  <dcterms:created xsi:type="dcterms:W3CDTF">2006-02-10T09:03:57Z</dcterms:created>
  <dcterms:modified xsi:type="dcterms:W3CDTF">2023-10-26T13:47:24Z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