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codeName="ThisWorkbook" defaultThemeVersion="124226"/>
  <bookViews>
    <workbookView xWindow="65416" yWindow="65416" windowWidth="24240" windowHeight="1314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definedNames/>
  <calcPr calcId="191029"/>
  <extLst/>
</workbook>
</file>

<file path=xl/sharedStrings.xml><?xml version="1.0" encoding="utf-8"?>
<sst xmlns="http://schemas.openxmlformats.org/spreadsheetml/2006/main" count="550" uniqueCount="357">
  <si>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</si>
  <si>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</si>
  <si>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</si>
  <si>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</si>
  <si>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</si>
  <si>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</si>
  <si>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</si>
  <si>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</si>
  <si>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</si>
  <si>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</si>
  <si>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</si>
  <si>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</si>
  <si>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</si>
  <si>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</si>
  <si>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</si>
  <si>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</si>
  <si>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</si>
  <si>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</si>
  <si>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</si>
  <si>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</si>
  <si>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</si>
  <si>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</si>
  <si>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</si>
  <si>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</si>
  <si>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</si>
  <si>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</si>
  <si>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</si>
  <si>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</si>
  <si>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</si>
  <si>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</si>
  <si>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</si>
  <si>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</si>
  <si>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</si>
  <si>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</si>
  <si>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</si>
  <si>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</si>
  <si>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</si>
  <si>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</si>
  <si>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</si>
  <si>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</si>
  <si>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</si>
  <si>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</si>
  <si>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</si>
  <si>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</si>
  <si>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</si>
  <si>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</si>
  <si>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</si>
  <si>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</si>
  <si>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</si>
  <si>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</si>
  <si>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</si>
  <si>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</si>
  <si>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</si>
  <si>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</si>
  <si>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</si>
  <si>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</si>
  <si>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</si>
  <si>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</si>
  <si>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</si>
  <si>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</si>
  <si>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</si>
  <si>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</si>
  <si>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</si>
  <si>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</si>
  <si>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</si>
  <si>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</si>
  <si>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</si>
  <si>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</si>
  <si>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</si>
  <si>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</si>
  <si>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</si>
  <si>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</si>
  <si>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</si>
  <si>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</si>
  <si>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</si>
  <si>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</si>
  <si>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</si>
  <si>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</si>
  <si>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</si>
  <si>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</si>
  <si>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</si>
  <si>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</si>
  <si>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</si>
  <si>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</si>
  <si>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</si>
  <si>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</si>
  <si>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</si>
  <si>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</si>
  <si>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</si>
  <si>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</si>
  <si>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</si>
  <si>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</si>
  <si>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</si>
  <si>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</si>
  <si>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</si>
  <si>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</si>
  <si>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</si>
  <si>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</si>
  <si>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</si>
  <si>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</si>
  <si>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</si>
  <si>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</si>
  <si>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</si>
  <si>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</si>
  <si>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</si>
  <si>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</si>
  <si>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</si>
  <si>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</si>
  <si>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</si>
  <si>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</si>
  <si>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</si>
  <si>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</si>
  <si>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</si>
  <si>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</si>
  <si>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</si>
  <si>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</si>
  <si>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</si>
  <si>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</si>
  <si>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</si>
  <si>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</si>
  <si>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</si>
  <si>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</si>
  <si>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</si>
  <si>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</si>
  <si>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</si>
  <si>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</si>
  <si>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</si>
  <si>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</si>
  <si>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</si>
  <si>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</si>
  <si>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</si>
  <si>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</si>
  <si>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</si>
  <si>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</si>
  <si>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</si>
  <si>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</si>
  <si>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</si>
  <si>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</si>
  <si>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</si>
  <si>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</si>
  <si>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</si>
  <si>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</si>
  <si>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</si>
  <si>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</si>
  <si>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</si>
  <si>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</si>
  <si>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</si>
  <si>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</si>
  <si>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</si>
  <si>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</si>
  <si>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</si>
  <si>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</si>
  <si>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</si>
  <si>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</si>
  <si>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</si>
  <si>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</si>
  <si>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</si>
  <si>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</si>
  <si>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</si>
  <si>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</si>
  <si>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</si>
  <si>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</si>
  <si>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</si>
  <si>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</si>
  <si>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</si>
  <si>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</si>
  <si>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</si>
  <si>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</si>
  <si>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</si>
  <si>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</si>
  <si>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</si>
  <si>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</si>
  <si>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</si>
  <si>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</si>
  <si>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</si>
  <si>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</si>
  <si>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</si>
  <si>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</si>
  <si>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</si>
  <si>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</si>
  <si>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</si>
  <si>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</si>
  <si>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</si>
  <si>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</si>
  <si>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</si>
  <si>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</si>
  <si>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</si>
  <si>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</si>
  <si>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</si>
  <si>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</si>
  <si>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</si>
  <si>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</si>
  <si>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</si>
  <si>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</si>
  <si>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</si>
  <si>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</si>
  <si>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</si>
  <si>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</si>
  <si>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</si>
  <si>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</si>
  <si>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</si>
  <si>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</si>
  <si>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</si>
  <si>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</si>
  <si>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</si>
  <si>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</si>
  <si>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</si>
  <si>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</si>
  <si>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</si>
  <si>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</si>
  <si>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</si>
  <si>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</si>
  <si>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</si>
  <si>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</si>
  <si>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</si>
  <si>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</si>
  <si>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</si>
  <si>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</si>
  <si>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</si>
  <si>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</si>
  <si>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</si>
  <si>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</si>
  <si>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</si>
  <si>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</si>
  <si>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</si>
  <si>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</si>
  <si>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</si>
  <si>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</si>
  <si>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</si>
  <si>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</si>
  <si>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</si>
  <si>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</si>
  <si>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</si>
  <si>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</si>
  <si>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</si>
  <si>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</si>
  <si>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</si>
  <si>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</si>
  <si>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</si>
  <si>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</si>
  <si>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</si>
  <si>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</si>
  <si>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</si>
  <si>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</si>
  <si>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</si>
  <si>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</si>
  <si>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</si>
  <si>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</si>
  <si>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</si>
  <si>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</si>
  <si>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</si>
  <si>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</si>
  <si>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</si>
  <si>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</si>
  <si>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</si>
  <si>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</si>
  <si>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</si>
  <si>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</si>
  <si>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</si>
  <si>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</si>
  <si>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</si>
  <si>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</si>
  <si>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</si>
  <si>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</si>
  <si>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</si>
  <si>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</si>
  <si>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</si>
  <si>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</si>
  <si>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</si>
  <si>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</si>
  <si>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</si>
  <si>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</si>
  <si>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</si>
  <si>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</si>
  <si>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</si>
  <si>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</si>
  <si>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</si>
  <si>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</si>
  <si>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</si>
  <si>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</si>
  <si>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</si>
  <si>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</si>
  <si>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</si>
  <si>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</si>
  <si>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</si>
  <si>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</si>
  <si>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</si>
  <si>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</si>
  <si>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</si>
  <si>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</si>
  <si>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</si>
  <si>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</si>
  <si>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</si>
  <si>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</si>
  <si>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</si>
  <si>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</si>
  <si>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</si>
  <si>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</si>
  <si>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</si>
  <si>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</si>
  <si>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</si>
  <si>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</si>
  <si>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</si>
  <si>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</si>
  <si>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</si>
  <si>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</si>
  <si>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</si>
  <si>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</si>
  <si>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</si>
  <si>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</si>
  <si>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</si>
  <si>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</si>
  <si>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</si>
  <si>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</si>
  <si>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</si>
  <si>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</si>
  <si>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</si>
  <si>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</si>
  <si>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</si>
  <si>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</si>
  <si>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</si>
  <si>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</si>
  <si>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</si>
  <si>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</si>
  <si>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</si>
  <si>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</si>
  <si>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</si>
  <si>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</si>
  <si>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</si>
  <si>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</si>
  <si>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</si>
  <si>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</si>
  <si>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</si>
  <si>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</si>
  <si>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</si>
  <si>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</si>
  <si>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</si>
  <si>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</si>
  <si>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</si>
  <si>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</si>
  <si>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</si>
  <si>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</si>
  <si>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</si>
  <si>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</si>
  <si>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</si>
  <si>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09/05/2023</t>
  </si>
  <si>
    <t>Compte</t>
  </si>
  <si>
    <t>Laurent MANISCALCO</t>
  </si>
  <si>
    <t>071820210</t>
  </si>
  <si>
    <t>071820217</t>
  </si>
  <si>
    <t>laurent.maniscalco@fleurus.be</t>
  </si>
  <si>
    <t>071820227</t>
  </si>
  <si>
    <t>25/07/2023</t>
  </si>
  <si>
    <t>Directrice Financière f.f. :</t>
  </si>
  <si>
    <t>Anna DI FRANCESCO</t>
  </si>
  <si>
    <t>071820244</t>
  </si>
  <si>
    <t>anna.difrancesco@fleurus.be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</si>
</sst>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9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/>
    <xf numFmtId="0" fontId="0" fillId="4" borderId="6" xfId="0" applyFill="1" applyBorder="1"/>
    <xf numFmtId="0" fontId="0" fillId="0" borderId="0" xfId="30" applyFont="1">
      <alignment/>
      <protection/>
    </xf>
    <xf numFmtId="0" fontId="7" fillId="0" borderId="0" xfId="30" applyFont="1" applyAlignment="1">
      <alignment horizontal="right"/>
      <protection/>
    </xf>
    <xf numFmtId="0" fontId="6" fillId="0" borderId="0" xfId="30">
      <alignment/>
      <protection/>
    </xf>
    <xf numFmtId="0" fontId="6" fillId="0" borderId="0" xfId="32">
      <alignment/>
      <protection/>
    </xf>
    <xf numFmtId="0" fontId="0" fillId="0" borderId="0" xfId="32" applyFont="1">
      <alignment/>
      <protection/>
    </xf>
    <xf numFmtId="0" fontId="7" fillId="0" borderId="0" xfId="31" applyFont="1" applyAlignment="1">
      <alignment horizontal="right"/>
      <protection/>
    </xf>
    <xf numFmtId="0" fontId="0" fillId="0" borderId="0" xfId="31" applyFont="1">
      <alignment/>
      <protection/>
    </xf>
    <xf numFmtId="0" fontId="0" fillId="0" borderId="0" xfId="31" applyFont="1" applyAlignment="1">
      <alignment horizontal="left"/>
      <protection/>
    </xf>
    <xf numFmtId="0" fontId="0" fillId="0" borderId="0" xfId="31" applyFont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0" fontId="7" fillId="0" borderId="0" xfId="33" applyFont="1" applyAlignment="1">
      <alignment horizontal="right"/>
      <protection/>
    </xf>
    <xf numFmtId="0" fontId="0" fillId="0" borderId="0" xfId="33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0" xfId="32" applyFont="1">
      <alignment/>
      <protection/>
    </xf>
    <xf numFmtId="0" fontId="10" fillId="0" borderId="0" xfId="32" applyFont="1">
      <alignment/>
      <protection/>
    </xf>
    <xf numFmtId="0" fontId="13" fillId="0" borderId="0" xfId="32" applyFont="1" applyAlignment="1">
      <alignment horizontal="center"/>
      <protection/>
    </xf>
    <xf numFmtId="3" fontId="10" fillId="0" borderId="0" xfId="32" applyNumberFormat="1" applyFont="1" applyAlignment="1">
      <alignment horizontal="centerContinuous"/>
      <protection/>
    </xf>
    <xf numFmtId="0" fontId="10" fillId="0" borderId="0" xfId="33" applyFont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0" fillId="0" borderId="0" xfId="32" applyNumberFormat="1" applyFont="1" applyAlignment="1">
      <alignment horizontal="left" vertical="center"/>
      <protection/>
    </xf>
    <xf numFmtId="169" fontId="11" fillId="0" borderId="0" xfId="32" applyNumberFormat="1" applyFont="1" applyAlignment="1">
      <alignment horizontal="left" vertical="center"/>
      <protection/>
    </xf>
    <xf numFmtId="0" fontId="10" fillId="0" borderId="0" xfId="32" applyFont="1" applyAlignment="1">
      <alignment horizontal="centerContinuous"/>
      <protection/>
    </xf>
    <xf numFmtId="0" fontId="11" fillId="0" borderId="0" xfId="32" applyFont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0" fillId="0" borderId="0" xfId="33" applyFont="1" applyAlignment="1">
      <alignment horizontal="left"/>
      <protection/>
    </xf>
    <xf numFmtId="0" fontId="10" fillId="0" borderId="0" xfId="33" applyFont="1" applyProtection="1">
      <alignment/>
      <protection hidden="1"/>
    </xf>
    <xf numFmtId="169" fontId="11" fillId="0" borderId="0" xfId="33" applyNumberFormat="1" applyFont="1" applyAlignment="1" applyProtection="1">
      <alignment horizontal="left" vertical="center"/>
      <protection hidden="1"/>
    </xf>
    <xf numFmtId="169" fontId="10" fillId="0" borderId="0" xfId="33" applyNumberFormat="1" applyFont="1" applyAlignment="1" applyProtection="1">
      <alignment horizontal="centerContinuous" vertical="center"/>
      <protection hidden="1"/>
    </xf>
    <xf numFmtId="0" fontId="10" fillId="0" borderId="0" xfId="0" applyFont="1"/>
    <xf numFmtId="0" fontId="8" fillId="0" borderId="7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12" fillId="0" borderId="0" xfId="0" applyFo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4" fillId="0" borderId="0" xfId="0" applyFont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33" applyFont="1" applyAlignment="1">
      <alignment horizontal="left"/>
      <protection/>
    </xf>
    <xf numFmtId="0" fontId="14" fillId="0" borderId="0" xfId="33" applyFont="1" applyProtection="1">
      <alignment/>
      <protection hidden="1"/>
    </xf>
    <xf numFmtId="169" fontId="15" fillId="0" borderId="0" xfId="33" applyNumberFormat="1" applyFont="1" applyAlignment="1" applyProtection="1">
      <alignment horizontal="left" vertical="center"/>
      <protection hidden="1"/>
    </xf>
    <xf numFmtId="0" fontId="22" fillId="0" borderId="0" xfId="33" applyFont="1" applyAlignment="1">
      <alignment horizontal="centerContinuous"/>
      <protection/>
    </xf>
    <xf numFmtId="0" fontId="22" fillId="0" borderId="0" xfId="33" applyFont="1" applyAlignment="1" applyProtection="1">
      <alignment horizontal="centerContinuous"/>
      <protection hidden="1"/>
    </xf>
    <xf numFmtId="0" fontId="14" fillId="0" borderId="0" xfId="33" applyFont="1" applyAlignment="1">
      <alignment horizontal="right"/>
      <protection/>
    </xf>
    <xf numFmtId="0" fontId="15" fillId="0" borderId="0" xfId="33" applyFont="1" applyAlignment="1">
      <alignment horizontal="right"/>
      <protection/>
    </xf>
    <xf numFmtId="0" fontId="15" fillId="0" borderId="0" xfId="33" applyFont="1" applyAlignment="1" applyProtection="1">
      <alignment horizontal="left"/>
      <protection hidden="1"/>
    </xf>
    <xf numFmtId="0" fontId="14" fillId="0" borderId="11" xfId="33" applyFont="1" applyBorder="1" applyAlignment="1" applyProtection="1">
      <alignment horizontal="center"/>
      <protection hidden="1"/>
    </xf>
    <xf numFmtId="0" fontId="14" fillId="0" borderId="0" xfId="33" applyFont="1" applyAlignment="1" applyProtection="1">
      <alignment horizontal="right"/>
      <protection hidden="1"/>
    </xf>
    <xf numFmtId="0" fontId="14" fillId="0" borderId="0" xfId="33" applyFont="1" applyAlignment="1" applyProtection="1">
      <alignment horizontal="left"/>
      <protection hidden="1"/>
    </xf>
    <xf numFmtId="0" fontId="14" fillId="0" borderId="12" xfId="33" applyFont="1" applyBorder="1" applyAlignment="1" applyProtection="1">
      <alignment horizontal="center"/>
      <protection hidden="1"/>
    </xf>
    <xf numFmtId="0" fontId="14" fillId="0" borderId="12" xfId="33" applyFont="1" applyBorder="1" applyAlignment="1" applyProtection="1" quotePrefix="1">
      <alignment horizontal="center"/>
      <protection hidden="1"/>
    </xf>
    <xf numFmtId="0" fontId="15" fillId="0" borderId="0" xfId="33" applyFont="1" applyProtection="1">
      <alignment/>
      <protection hidden="1"/>
    </xf>
    <xf numFmtId="0" fontId="14" fillId="0" borderId="13" xfId="33" applyFont="1" applyBorder="1" applyAlignment="1" applyProtection="1">
      <alignment horizontal="center"/>
      <protection hidden="1"/>
    </xf>
    <xf numFmtId="0" fontId="18" fillId="0" borderId="0" xfId="33" applyFont="1" applyAlignment="1">
      <alignment horizontal="right"/>
      <protection/>
    </xf>
    <xf numFmtId="0" fontId="18" fillId="0" borderId="0" xfId="33" applyFont="1" applyAlignment="1">
      <alignment horizontal="left"/>
      <protection/>
    </xf>
    <xf numFmtId="0" fontId="18" fillId="0" borderId="0" xfId="33" applyFont="1" applyAlignment="1">
      <alignment horizontal="center"/>
      <protection/>
    </xf>
    <xf numFmtId="0" fontId="18" fillId="0" borderId="0" xfId="33" applyFont="1">
      <alignment/>
      <protection/>
    </xf>
    <xf numFmtId="0" fontId="22" fillId="0" borderId="0" xfId="31" applyFont="1" applyAlignment="1">
      <alignment horizontal="centerContinuous"/>
      <protection/>
    </xf>
    <xf numFmtId="0" fontId="22" fillId="0" borderId="0" xfId="31" applyFont="1" applyAlignment="1" applyProtection="1">
      <alignment horizontal="centerContinuous"/>
      <protection hidden="1"/>
    </xf>
    <xf numFmtId="0" fontId="14" fillId="0" borderId="0" xfId="31" applyFont="1" applyAlignment="1">
      <alignment horizontal="right"/>
      <protection/>
    </xf>
    <xf numFmtId="0" fontId="14" fillId="0" borderId="0" xfId="31" applyFont="1">
      <alignment/>
      <protection/>
    </xf>
    <xf numFmtId="0" fontId="14" fillId="0" borderId="0" xfId="31" applyFont="1" applyProtection="1">
      <alignment/>
      <protection hidden="1"/>
    </xf>
    <xf numFmtId="0" fontId="15" fillId="0" borderId="0" xfId="31" applyFont="1" applyAlignment="1">
      <alignment horizontal="right"/>
      <protection/>
    </xf>
    <xf numFmtId="0" fontId="15" fillId="0" borderId="0" xfId="31" applyFont="1" applyAlignment="1">
      <alignment horizontal="left"/>
      <protection/>
    </xf>
    <xf numFmtId="0" fontId="14" fillId="0" borderId="14" xfId="31" applyFont="1" applyBorder="1" applyAlignment="1" applyProtection="1">
      <alignment horizontal="center"/>
      <protection hidden="1"/>
    </xf>
    <xf numFmtId="0" fontId="14" fillId="0" borderId="0" xfId="31" applyFont="1" applyAlignment="1" applyProtection="1">
      <alignment horizontal="left"/>
      <protection hidden="1"/>
    </xf>
    <xf numFmtId="0" fontId="14" fillId="0" borderId="15" xfId="31" applyFont="1" applyBorder="1" applyAlignment="1" applyProtection="1">
      <alignment horizontal="center"/>
      <protection hidden="1"/>
    </xf>
    <xf numFmtId="0" fontId="14" fillId="0" borderId="15" xfId="31" applyFont="1" applyBorder="1" applyAlignment="1" applyProtection="1" quotePrefix="1">
      <alignment horizontal="center"/>
      <protection hidden="1"/>
    </xf>
    <xf numFmtId="0" fontId="15" fillId="0" borderId="0" xfId="31" applyFont="1">
      <alignment/>
      <protection/>
    </xf>
    <xf numFmtId="0" fontId="15" fillId="0" borderId="0" xfId="31" applyFont="1" applyAlignment="1" applyProtection="1">
      <alignment horizontal="left"/>
      <protection hidden="1"/>
    </xf>
    <xf numFmtId="0" fontId="15" fillId="0" borderId="0" xfId="31" applyFont="1" applyAlignment="1">
      <alignment horizontal="right" vertical="center"/>
      <protection/>
    </xf>
    <xf numFmtId="0" fontId="14" fillId="0" borderId="0" xfId="31" applyFont="1" applyAlignment="1">
      <alignment horizontal="right" vertical="center"/>
      <protection/>
    </xf>
    <xf numFmtId="0" fontId="15" fillId="0" borderId="0" xfId="31" applyFont="1" applyAlignment="1" applyProtection="1">
      <alignment horizontal="left" vertical="center"/>
      <protection hidden="1"/>
    </xf>
    <xf numFmtId="0" fontId="14" fillId="0" borderId="15" xfId="31" applyFont="1" applyBorder="1" applyAlignment="1" applyProtection="1">
      <alignment horizontal="center" vertical="center"/>
      <protection hidden="1"/>
    </xf>
    <xf numFmtId="0" fontId="14" fillId="0" borderId="0" xfId="31" applyFont="1" applyAlignment="1">
      <alignment horizontal="left"/>
      <protection/>
    </xf>
    <xf numFmtId="0" fontId="14" fillId="0" borderId="16" xfId="31" applyFont="1" applyBorder="1" applyAlignment="1" applyProtection="1">
      <alignment horizontal="center"/>
      <protection hidden="1"/>
    </xf>
    <xf numFmtId="0" fontId="15" fillId="0" borderId="0" xfId="32" applyFont="1">
      <alignment/>
      <protection/>
    </xf>
    <xf numFmtId="0" fontId="14" fillId="0" borderId="0" xfId="32" applyFont="1">
      <alignment/>
      <protection/>
    </xf>
    <xf numFmtId="0" fontId="22" fillId="0" borderId="0" xfId="32" applyFont="1" applyAlignment="1">
      <alignment horizontal="center"/>
      <protection/>
    </xf>
    <xf numFmtId="0" fontId="15" fillId="0" borderId="0" xfId="32" applyFont="1" applyAlignment="1">
      <alignment horizontal="center"/>
      <protection/>
    </xf>
    <xf numFmtId="0" fontId="15" fillId="0" borderId="14" xfId="32" applyFont="1" applyBorder="1" applyAlignment="1">
      <alignment horizontal="left"/>
      <protection/>
    </xf>
    <xf numFmtId="0" fontId="14" fillId="0" borderId="0" xfId="32" applyFont="1" applyAlignment="1">
      <alignment horizontal="center"/>
      <protection/>
    </xf>
    <xf numFmtId="17" fontId="14" fillId="0" borderId="15" xfId="32" applyNumberFormat="1" applyFont="1" applyBorder="1" applyAlignment="1" quotePrefix="1">
      <alignment horizontal="center"/>
      <protection/>
    </xf>
    <xf numFmtId="0" fontId="15" fillId="0" borderId="0" xfId="32" applyFont="1" applyAlignment="1">
      <alignment horizontal="right"/>
      <protection/>
    </xf>
    <xf numFmtId="0" fontId="15" fillId="0" borderId="0" xfId="32" applyFont="1" applyAlignment="1">
      <alignment horizontal="left"/>
      <protection/>
    </xf>
    <xf numFmtId="0" fontId="14" fillId="0" borderId="15" xfId="32" applyFont="1" applyBorder="1" applyAlignment="1">
      <alignment horizontal="center"/>
      <protection/>
    </xf>
    <xf numFmtId="0" fontId="14" fillId="0" borderId="0" xfId="32" applyFont="1" applyAlignment="1">
      <alignment horizontal="right"/>
      <protection/>
    </xf>
    <xf numFmtId="0" fontId="14" fillId="0" borderId="0" xfId="32" applyFont="1" applyAlignment="1">
      <alignment horizontal="left"/>
      <protection/>
    </xf>
    <xf numFmtId="0" fontId="14" fillId="0" borderId="0" xfId="32" applyFont="1" applyAlignment="1">
      <alignment horizontal="centerContinuous"/>
      <protection/>
    </xf>
    <xf numFmtId="0" fontId="14" fillId="0" borderId="15" xfId="32" applyFont="1" applyBorder="1" applyAlignment="1" quotePrefix="1">
      <alignment horizontal="center"/>
      <protection/>
    </xf>
    <xf numFmtId="17" fontId="14" fillId="0" borderId="16" xfId="32" applyNumberFormat="1" applyFont="1" applyBorder="1" applyAlignment="1" quotePrefix="1">
      <alignment horizontal="center"/>
      <protection/>
    </xf>
    <xf numFmtId="3" fontId="14" fillId="0" borderId="0" xfId="32" applyNumberFormat="1" applyFont="1">
      <alignment/>
      <protection/>
    </xf>
    <xf numFmtId="168" fontId="14" fillId="0" borderId="0" xfId="30" applyNumberFormat="1" applyFont="1" applyAlignment="1" applyProtection="1">
      <alignment horizontal="centerContinuous"/>
      <protection hidden="1"/>
    </xf>
    <xf numFmtId="0" fontId="14" fillId="0" borderId="0" xfId="30" applyFont="1" applyProtection="1">
      <alignment/>
      <protection hidden="1"/>
    </xf>
    <xf numFmtId="169" fontId="15" fillId="0" borderId="0" xfId="30" applyNumberFormat="1" applyFont="1" applyAlignment="1" applyProtection="1">
      <alignment horizontal="left"/>
      <protection hidden="1"/>
    </xf>
    <xf numFmtId="0" fontId="15" fillId="0" borderId="0" xfId="30" applyFont="1" applyAlignment="1" applyProtection="1">
      <alignment horizontal="right" vertical="center"/>
      <protection hidden="1"/>
    </xf>
    <xf numFmtId="0" fontId="22" fillId="0" borderId="0" xfId="30" applyFont="1" applyAlignment="1" applyProtection="1">
      <alignment horizontal="centerContinuous"/>
      <protection hidden="1"/>
    </xf>
    <xf numFmtId="0" fontId="14" fillId="0" borderId="0" xfId="30" applyFont="1" applyAlignment="1" applyProtection="1">
      <alignment horizontal="centerContinuous"/>
      <protection hidden="1"/>
    </xf>
    <xf numFmtId="0" fontId="15" fillId="0" borderId="0" xfId="30" applyFont="1" applyAlignment="1" applyProtection="1">
      <alignment horizontal="centerContinuous"/>
      <protection hidden="1"/>
    </xf>
    <xf numFmtId="0" fontId="15" fillId="0" borderId="0" xfId="30" applyFont="1" applyAlignment="1" applyProtection="1">
      <alignment horizontal="center" vertical="center"/>
      <protection hidden="1"/>
    </xf>
    <xf numFmtId="0" fontId="14" fillId="0" borderId="0" xfId="30" applyFont="1" applyAlignment="1" applyProtection="1">
      <alignment horizontal="right"/>
      <protection hidden="1"/>
    </xf>
    <xf numFmtId="0" fontId="14" fillId="0" borderId="0" xfId="30" applyFont="1" applyAlignment="1" applyProtection="1">
      <alignment horizontal="left"/>
      <protection hidden="1"/>
    </xf>
    <xf numFmtId="0" fontId="14" fillId="0" borderId="14" xfId="30" applyFont="1" applyBorder="1" applyAlignment="1" applyProtection="1">
      <alignment horizontal="left"/>
      <protection hidden="1"/>
    </xf>
    <xf numFmtId="0" fontId="14" fillId="0" borderId="15" xfId="30" applyFont="1" applyBorder="1" applyAlignment="1" applyProtection="1">
      <alignment horizontal="center"/>
      <protection hidden="1"/>
    </xf>
    <xf numFmtId="0" fontId="15" fillId="0" borderId="0" xfId="30" applyFont="1" applyAlignment="1" applyProtection="1">
      <alignment horizontal="right"/>
      <protection hidden="1"/>
    </xf>
    <xf numFmtId="0" fontId="15" fillId="0" borderId="0" xfId="30" applyFont="1" applyAlignment="1" applyProtection="1">
      <alignment horizontal="left"/>
      <protection hidden="1"/>
    </xf>
    <xf numFmtId="0" fontId="24" fillId="0" borderId="0" xfId="30" applyFont="1" applyProtection="1">
      <alignment/>
      <protection hidden="1"/>
    </xf>
    <xf numFmtId="0" fontId="24" fillId="0" borderId="0" xfId="30" applyFont="1" applyAlignment="1" applyProtection="1">
      <alignment horizontal="left"/>
      <protection hidden="1"/>
    </xf>
    <xf numFmtId="0" fontId="14" fillId="0" borderId="0" xfId="30" applyFont="1" applyAlignment="1" applyProtection="1">
      <alignment horizontal="right" vertical="center"/>
      <protection hidden="1"/>
    </xf>
    <xf numFmtId="0" fontId="14" fillId="0" borderId="15" xfId="30" applyFont="1" applyBorder="1" applyAlignment="1" applyProtection="1" quotePrefix="1">
      <alignment horizontal="center" vertical="center"/>
      <protection hidden="1"/>
    </xf>
    <xf numFmtId="0" fontId="14" fillId="0" borderId="15" xfId="30" applyFont="1" applyBorder="1" applyAlignment="1" applyProtection="1" quotePrefix="1">
      <alignment horizontal="center"/>
      <protection hidden="1"/>
    </xf>
    <xf numFmtId="0" fontId="14" fillId="0" borderId="15" xfId="30" applyFont="1" applyBorder="1" applyAlignment="1" applyProtection="1">
      <alignment horizontal="left"/>
      <protection hidden="1"/>
    </xf>
    <xf numFmtId="0" fontId="14" fillId="0" borderId="16" xfId="3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8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14" fillId="0" borderId="0" xfId="29" applyFont="1">
      <alignment/>
      <protection/>
    </xf>
    <xf numFmtId="3" fontId="14" fillId="0" borderId="18" xfId="30" applyNumberFormat="1" applyFont="1" applyBorder="1" applyProtection="1">
      <alignment/>
      <protection hidden="1"/>
    </xf>
    <xf numFmtId="4" fontId="23" fillId="0" borderId="7" xfId="30" applyNumberFormat="1" applyFont="1" applyBorder="1" applyAlignment="1" applyProtection="1">
      <alignment horizontal="right"/>
      <protection hidden="1"/>
    </xf>
    <xf numFmtId="3" fontId="14" fillId="0" borderId="19" xfId="30" applyNumberFormat="1" applyFont="1" applyBorder="1" applyProtection="1">
      <alignment/>
      <protection hidden="1"/>
    </xf>
    <xf numFmtId="4" fontId="23" fillId="0" borderId="3" xfId="30" applyNumberFormat="1" applyFont="1" applyBorder="1" applyAlignment="1" applyProtection="1">
      <alignment horizontal="right"/>
      <protection hidden="1"/>
    </xf>
    <xf numFmtId="0" fontId="5" fillId="0" borderId="5" xfId="0" applyFont="1" applyBorder="1" applyAlignment="1">
      <alignment horizontal="center" vertical="center"/>
    </xf>
    <xf numFmtId="0" fontId="14" fillId="0" borderId="0" xfId="33" applyFont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1" fillId="9" borderId="2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26" fillId="0" borderId="9" xfId="0" applyFont="1" applyBorder="1" applyAlignment="1">
      <alignment horizontal="center"/>
    </xf>
    <xf numFmtId="0" fontId="1" fillId="9" borderId="2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166" fontId="8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167" fontId="14" fillId="0" borderId="0" xfId="24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readingOrder="1"/>
    </xf>
    <xf numFmtId="0" fontId="32" fillId="0" borderId="0" xfId="0" applyFont="1"/>
    <xf numFmtId="0" fontId="28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8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0" fontId="8" fillId="0" borderId="7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/>
    <xf numFmtId="49" fontId="35" fillId="0" borderId="0" xfId="37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4" borderId="31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9" fontId="8" fillId="4" borderId="8" xfId="0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49" fontId="8" fillId="0" borderId="31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31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5" borderId="1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4" fillId="11" borderId="20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7" fontId="14" fillId="13" borderId="40" xfId="24" applyNumberFormat="1" applyFont="1" applyFill="1" applyBorder="1" applyAlignment="1">
      <alignment horizontal="center" vertical="center"/>
    </xf>
    <xf numFmtId="167" fontId="14" fillId="13" borderId="41" xfId="24" applyNumberFormat="1" applyFont="1" applyFill="1" applyBorder="1" applyAlignment="1">
      <alignment horizontal="center" vertical="center"/>
    </xf>
    <xf numFmtId="167" fontId="14" fillId="13" borderId="42" xfId="24" applyNumberFormat="1" applyFont="1" applyFill="1" applyBorder="1" applyAlignment="1">
      <alignment horizontal="center" vertical="center"/>
    </xf>
    <xf numFmtId="0" fontId="14" fillId="14" borderId="40" xfId="0" applyFont="1" applyFill="1" applyBorder="1" applyAlignment="1">
      <alignment horizontal="left" vertical="center"/>
    </xf>
    <xf numFmtId="0" fontId="14" fillId="14" borderId="41" xfId="0" applyFont="1" applyFill="1" applyBorder="1" applyAlignment="1">
      <alignment horizontal="left" vertical="center"/>
    </xf>
    <xf numFmtId="0" fontId="14" fillId="14" borderId="42" xfId="0" applyFont="1" applyFill="1" applyBorder="1" applyAlignment="1">
      <alignment horizontal="left" vertical="center"/>
    </xf>
    <xf numFmtId="0" fontId="15" fillId="15" borderId="40" xfId="0" applyFont="1" applyFill="1" applyBorder="1" applyAlignment="1">
      <alignment horizontal="left" vertical="center" wrapText="1"/>
    </xf>
    <xf numFmtId="0" fontId="15" fillId="15" borderId="41" xfId="0" applyFont="1" applyFill="1" applyBorder="1" applyAlignment="1">
      <alignment horizontal="left" vertical="center" wrapText="1"/>
    </xf>
    <xf numFmtId="0" fontId="15" fillId="15" borderId="42" xfId="0" applyFont="1" applyFill="1" applyBorder="1" applyAlignment="1">
      <alignment horizontal="left" vertical="center" wrapText="1"/>
    </xf>
    <xf numFmtId="0" fontId="15" fillId="12" borderId="5" xfId="0" applyFont="1" applyFill="1" applyBorder="1" applyAlignment="1">
      <alignment horizontal="right" vertical="center"/>
    </xf>
    <xf numFmtId="167" fontId="14" fillId="15" borderId="40" xfId="24" applyNumberFormat="1" applyFont="1" applyFill="1" applyBorder="1" applyAlignment="1">
      <alignment horizontal="center" vertical="center"/>
    </xf>
    <xf numFmtId="167" fontId="14" fillId="15" borderId="41" xfId="24" applyNumberFormat="1" applyFont="1" applyFill="1" applyBorder="1" applyAlignment="1">
      <alignment horizontal="center" vertical="center"/>
    </xf>
    <xf numFmtId="167" fontId="14" fillId="15" borderId="42" xfId="24" applyNumberFormat="1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9" fillId="5" borderId="5" xfId="0" applyFont="1" applyFill="1" applyBorder="1" applyAlignment="1">
      <alignment horizontal="center" vertical="center"/>
    </xf>
    <xf numFmtId="0" fontId="0" fillId="0" borderId="5" xfId="0" applyBorder="1"/>
    <xf numFmtId="0" fontId="14" fillId="11" borderId="5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5" fillId="11" borderId="5" xfId="0" applyFont="1" applyFill="1" applyBorder="1" applyAlignment="1">
      <alignment horizontal="right" vertical="center"/>
    </xf>
    <xf numFmtId="0" fontId="15" fillId="11" borderId="21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" fontId="10" fillId="2" borderId="10" xfId="24" applyNumberFormat="1" applyFont="1" applyFill="1" applyBorder="1" applyAlignment="1">
      <alignment vertical="center"/>
    </xf>
    <xf numFmtId="165" fontId="10" fillId="2" borderId="9" xfId="24" applyNumberFormat="1" applyFont="1" applyFill="1" applyBorder="1" applyAlignment="1">
      <alignment vertical="center"/>
    </xf>
    <xf numFmtId="165" fontId="10" fillId="2" borderId="2" xfId="24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4" fontId="10" fillId="2" borderId="7" xfId="24" applyNumberFormat="1" applyFont="1" applyFill="1" applyBorder="1" applyAlignment="1">
      <alignment vertical="center"/>
    </xf>
    <xf numFmtId="165" fontId="10" fillId="2" borderId="0" xfId="24" applyNumberFormat="1" applyFont="1" applyFill="1" applyBorder="1" applyAlignment="1">
      <alignment vertical="center"/>
    </xf>
    <xf numFmtId="165" fontId="10" fillId="2" borderId="3" xfId="24" applyNumberFormat="1" applyFont="1" applyFill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4" fontId="10" fillId="2" borderId="43" xfId="24" applyNumberFormat="1" applyFont="1" applyFill="1" applyBorder="1" applyAlignment="1">
      <alignment vertical="center"/>
    </xf>
    <xf numFmtId="165" fontId="10" fillId="2" borderId="44" xfId="24" applyNumberFormat="1" applyFont="1" applyFill="1" applyBorder="1" applyAlignment="1">
      <alignment vertical="center"/>
    </xf>
    <xf numFmtId="165" fontId="10" fillId="2" borderId="45" xfId="24" applyNumberFormat="1" applyFont="1" applyFill="1" applyBorder="1" applyAlignment="1">
      <alignment vertical="center"/>
    </xf>
    <xf numFmtId="165" fontId="10" fillId="14" borderId="40" xfId="24" applyNumberFormat="1" applyFont="1" applyFill="1" applyBorder="1" applyAlignment="1">
      <alignment vertical="center"/>
    </xf>
    <xf numFmtId="165" fontId="10" fillId="14" borderId="41" xfId="24" applyNumberFormat="1" applyFont="1" applyFill="1" applyBorder="1" applyAlignment="1">
      <alignment vertical="center"/>
    </xf>
    <xf numFmtId="165" fontId="10" fillId="14" borderId="42" xfId="24" applyNumberFormat="1" applyFont="1" applyFill="1" applyBorder="1" applyAlignment="1">
      <alignment vertical="center"/>
    </xf>
    <xf numFmtId="4" fontId="10" fillId="2" borderId="18" xfId="24" applyNumberFormat="1" applyFont="1" applyFill="1" applyBorder="1" applyAlignment="1">
      <alignment vertical="center"/>
    </xf>
    <xf numFmtId="165" fontId="10" fillId="2" borderId="46" xfId="24" applyNumberFormat="1" applyFont="1" applyFill="1" applyBorder="1" applyAlignment="1">
      <alignment vertical="center"/>
    </xf>
    <xf numFmtId="165" fontId="10" fillId="2" borderId="19" xfId="24" applyNumberFormat="1" applyFont="1" applyFill="1" applyBorder="1" applyAlignment="1">
      <alignment vertical="center"/>
    </xf>
    <xf numFmtId="0" fontId="20" fillId="18" borderId="31" xfId="0" applyFont="1" applyFill="1" applyBorder="1" applyAlignment="1">
      <alignment horizontal="center"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4" fillId="19" borderId="40" xfId="0" applyFont="1" applyFill="1" applyBorder="1" applyAlignment="1">
      <alignment horizontal="left" vertical="center"/>
    </xf>
    <xf numFmtId="0" fontId="14" fillId="19" borderId="41" xfId="0" applyFont="1" applyFill="1" applyBorder="1" applyAlignment="1">
      <alignment horizontal="left" vertical="center"/>
    </xf>
    <xf numFmtId="165" fontId="10" fillId="19" borderId="40" xfId="24" applyNumberFormat="1" applyFont="1" applyFill="1" applyBorder="1" applyAlignment="1">
      <alignment vertical="center"/>
    </xf>
    <xf numFmtId="165" fontId="10" fillId="19" borderId="41" xfId="24" applyNumberFormat="1" applyFont="1" applyFill="1" applyBorder="1" applyAlignment="1">
      <alignment vertical="center"/>
    </xf>
    <xf numFmtId="165" fontId="10" fillId="19" borderId="42" xfId="24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19" borderId="42" xfId="0" applyFont="1" applyFill="1" applyBorder="1" applyAlignment="1">
      <alignment horizontal="left" vertical="center"/>
    </xf>
    <xf numFmtId="0" fontId="14" fillId="0" borderId="7" xfId="0" applyFont="1" applyBorder="1"/>
    <xf numFmtId="0" fontId="14" fillId="0" borderId="0" xfId="0" applyFont="1"/>
    <xf numFmtId="0" fontId="14" fillId="0" borderId="3" xfId="0" applyFont="1" applyBorder="1"/>
    <xf numFmtId="0" fontId="14" fillId="0" borderId="7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33" fillId="20" borderId="1" xfId="0" applyFont="1" applyFill="1" applyBorder="1" applyAlignment="1">
      <alignment horizontal="center" vertical="center"/>
    </xf>
    <xf numFmtId="0" fontId="34" fillId="2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9" fillId="21" borderId="5" xfId="0" applyFont="1" applyFill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/>
    </xf>
    <xf numFmtId="0" fontId="33" fillId="22" borderId="1" xfId="0" applyFont="1" applyFill="1" applyBorder="1" applyAlignment="1">
      <alignment horizontal="center" vertical="center"/>
    </xf>
    <xf numFmtId="0" fontId="34" fillId="22" borderId="1" xfId="0" applyFont="1" applyFill="1" applyBorder="1" applyAlignment="1">
      <alignment horizontal="center" vertical="center"/>
    </xf>
    <xf numFmtId="0" fontId="33" fillId="17" borderId="1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33" fillId="23" borderId="1" xfId="0" applyFont="1" applyFill="1" applyBorder="1" applyAlignment="1">
      <alignment horizontal="center" vertical="center"/>
    </xf>
    <xf numFmtId="0" fontId="34" fillId="23" borderId="1" xfId="0" applyFont="1" applyFill="1" applyBorder="1" applyAlignment="1">
      <alignment horizontal="center" vertical="center"/>
    </xf>
    <xf numFmtId="4" fontId="23" fillId="0" borderId="43" xfId="30" applyNumberFormat="1" applyFont="1" applyBorder="1" applyAlignment="1" applyProtection="1">
      <alignment horizontal="right"/>
      <protection hidden="1"/>
    </xf>
    <xf numFmtId="4" fontId="23" fillId="0" borderId="47" xfId="30" applyNumberFormat="1" applyFont="1" applyBorder="1" applyAlignment="1" applyProtection="1">
      <alignment horizontal="right"/>
      <protection hidden="1"/>
    </xf>
    <xf numFmtId="3" fontId="14" fillId="0" borderId="18" xfId="30" applyNumberFormat="1" applyFont="1" applyBorder="1" applyProtection="1">
      <alignment/>
      <protection hidden="1"/>
    </xf>
    <xf numFmtId="3" fontId="14" fillId="0" borderId="48" xfId="30" applyNumberFormat="1" applyFont="1" applyBorder="1" applyProtection="1">
      <alignment/>
      <protection hidden="1"/>
    </xf>
    <xf numFmtId="4" fontId="23" fillId="0" borderId="17" xfId="30" applyNumberFormat="1" applyFont="1" applyBorder="1" applyAlignment="1" applyProtection="1">
      <alignment horizontal="right"/>
      <protection hidden="1"/>
    </xf>
    <xf numFmtId="4" fontId="23" fillId="0" borderId="49" xfId="30" applyNumberFormat="1" applyFont="1" applyBorder="1" applyAlignment="1" applyProtection="1">
      <alignment horizontal="right"/>
      <protection hidden="1"/>
    </xf>
    <xf numFmtId="4" fontId="23" fillId="0" borderId="10" xfId="30" applyNumberFormat="1" applyFont="1" applyBorder="1" applyAlignment="1" applyProtection="1">
      <alignment horizontal="right"/>
      <protection hidden="1"/>
    </xf>
    <xf numFmtId="4" fontId="23" fillId="0" borderId="50" xfId="30" applyNumberFormat="1" applyFont="1" applyBorder="1" applyAlignment="1" applyProtection="1">
      <alignment horizontal="right"/>
      <protection hidden="1"/>
    </xf>
    <xf numFmtId="4" fontId="14" fillId="0" borderId="7" xfId="30" applyNumberFormat="1" applyFont="1" applyBorder="1" applyAlignment="1" applyProtection="1">
      <alignment horizontal="right"/>
      <protection hidden="1"/>
    </xf>
    <xf numFmtId="4" fontId="14" fillId="0" borderId="51" xfId="30" applyNumberFormat="1" applyFont="1" applyBorder="1" applyAlignment="1" applyProtection="1">
      <alignment horizontal="right"/>
      <protection hidden="1"/>
    </xf>
    <xf numFmtId="4" fontId="14" fillId="0" borderId="10" xfId="30" applyNumberFormat="1" applyFont="1" applyBorder="1" applyAlignment="1" applyProtection="1">
      <alignment horizontal="right"/>
      <protection hidden="1"/>
    </xf>
    <xf numFmtId="4" fontId="14" fillId="0" borderId="50" xfId="30" applyNumberFormat="1" applyFont="1" applyBorder="1" applyAlignment="1" applyProtection="1">
      <alignment horizontal="right"/>
      <protection hidden="1"/>
    </xf>
    <xf numFmtId="4" fontId="14" fillId="0" borderId="17" xfId="30" applyNumberFormat="1" applyFont="1" applyBorder="1" applyAlignment="1" applyProtection="1">
      <alignment horizontal="right"/>
      <protection hidden="1"/>
    </xf>
    <xf numFmtId="4" fontId="14" fillId="0" borderId="49" xfId="30" applyNumberFormat="1" applyFont="1" applyBorder="1" applyAlignment="1" applyProtection="1">
      <alignment horizontal="right"/>
      <protection hidden="1"/>
    </xf>
    <xf numFmtId="3" fontId="14" fillId="0" borderId="7" xfId="30" applyNumberFormat="1" applyFont="1" applyBorder="1" applyAlignment="1" applyProtection="1">
      <alignment horizontal="right"/>
      <protection hidden="1"/>
    </xf>
    <xf numFmtId="4" fontId="15" fillId="0" borderId="17" xfId="30" applyNumberFormat="1" applyFont="1" applyBorder="1" applyAlignment="1" applyProtection="1">
      <alignment horizontal="right"/>
      <protection hidden="1"/>
    </xf>
    <xf numFmtId="4" fontId="15" fillId="0" borderId="49" xfId="30" applyNumberFormat="1" applyFont="1" applyBorder="1" applyAlignment="1" applyProtection="1">
      <alignment horizontal="right"/>
      <protection hidden="1"/>
    </xf>
    <xf numFmtId="4" fontId="15" fillId="0" borderId="10" xfId="30" applyNumberFormat="1" applyFont="1" applyBorder="1" applyAlignment="1" applyProtection="1">
      <alignment horizontal="right"/>
      <protection hidden="1"/>
    </xf>
    <xf numFmtId="4" fontId="15" fillId="0" borderId="50" xfId="30" applyNumberFormat="1" applyFont="1" applyBorder="1" applyAlignment="1" applyProtection="1">
      <alignment horizontal="right"/>
      <protection hidden="1"/>
    </xf>
    <xf numFmtId="4" fontId="14" fillId="0" borderId="3" xfId="30" applyNumberFormat="1" applyFont="1" applyBorder="1" applyAlignment="1" applyProtection="1">
      <alignment horizontal="right"/>
      <protection hidden="1"/>
    </xf>
    <xf numFmtId="4" fontId="23" fillId="0" borderId="4" xfId="30" applyNumberFormat="1" applyFont="1" applyBorder="1" applyAlignment="1" applyProtection="1">
      <alignment horizontal="right"/>
      <protection hidden="1"/>
    </xf>
    <xf numFmtId="4" fontId="14" fillId="0" borderId="2" xfId="30" applyNumberFormat="1" applyFont="1" applyBorder="1" applyAlignment="1" applyProtection="1">
      <alignment horizontal="right"/>
      <protection hidden="1"/>
    </xf>
    <xf numFmtId="4" fontId="15" fillId="0" borderId="4" xfId="30" applyNumberFormat="1" applyFont="1" applyBorder="1" applyAlignment="1" applyProtection="1">
      <alignment horizontal="right"/>
      <protection hidden="1"/>
    </xf>
    <xf numFmtId="4" fontId="15" fillId="0" borderId="2" xfId="30" applyNumberFormat="1" applyFont="1" applyBorder="1" applyAlignment="1" applyProtection="1">
      <alignment horizontal="right"/>
      <protection hidden="1"/>
    </xf>
    <xf numFmtId="4" fontId="23" fillId="0" borderId="45" xfId="30" applyNumberFormat="1" applyFont="1" applyBorder="1" applyAlignment="1" applyProtection="1">
      <alignment horizontal="right"/>
      <protection hidden="1"/>
    </xf>
    <xf numFmtId="4" fontId="23" fillId="0" borderId="2" xfId="30" applyNumberFormat="1" applyFont="1" applyBorder="1" applyAlignment="1" applyProtection="1">
      <alignment horizontal="right"/>
      <protection hidden="1"/>
    </xf>
    <xf numFmtId="4" fontId="14" fillId="0" borderId="7" xfId="30" applyNumberFormat="1" applyFont="1" applyBorder="1" applyAlignment="1" applyProtection="1">
      <alignment horizontal="right" vertical="center"/>
      <protection hidden="1"/>
    </xf>
    <xf numFmtId="4" fontId="14" fillId="0" borderId="3" xfId="30" applyNumberFormat="1" applyFont="1" applyBorder="1" applyAlignment="1" applyProtection="1">
      <alignment horizontal="right" vertical="center"/>
      <protection hidden="1"/>
    </xf>
    <xf numFmtId="0" fontId="14" fillId="0" borderId="0" xfId="30" applyFont="1" applyAlignment="1" applyProtection="1">
      <alignment horizontal="left" vertical="center" wrapText="1"/>
      <protection hidden="1"/>
    </xf>
    <xf numFmtId="0" fontId="28" fillId="0" borderId="0" xfId="0" applyFont="1" applyAlignment="1">
      <alignment horizontal="left" vertical="center"/>
    </xf>
    <xf numFmtId="0" fontId="15" fillId="0" borderId="11" xfId="30" applyFont="1" applyBorder="1" applyAlignment="1" applyProtection="1">
      <alignment horizontal="center" vertical="center"/>
      <protection hidden="1"/>
    </xf>
    <xf numFmtId="0" fontId="15" fillId="0" borderId="12" xfId="30" applyFont="1" applyBorder="1" applyAlignment="1" applyProtection="1">
      <alignment horizontal="center" vertical="center"/>
      <protection hidden="1"/>
    </xf>
    <xf numFmtId="0" fontId="15" fillId="0" borderId="13" xfId="30" applyFont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0" fontId="15" fillId="0" borderId="46" xfId="30" applyNumberFormat="1" applyFont="1" applyBorder="1" applyAlignment="1" applyProtection="1">
      <alignment horizontal="center" vertical="center"/>
      <protection hidden="1"/>
    </xf>
    <xf numFmtId="170" fontId="15" fillId="0" borderId="48" xfId="30" applyNumberFormat="1" applyFont="1" applyBorder="1" applyAlignment="1" applyProtection="1">
      <alignment horizontal="center" vertical="center"/>
      <protection hidden="1"/>
    </xf>
    <xf numFmtId="170" fontId="15" fillId="0" borderId="0" xfId="30" applyNumberFormat="1" applyFont="1" applyAlignment="1" applyProtection="1">
      <alignment horizontal="center" vertical="center"/>
      <protection hidden="1"/>
    </xf>
    <xf numFmtId="170" fontId="15" fillId="0" borderId="51" xfId="30" applyNumberFormat="1" applyFont="1" applyBorder="1" applyAlignment="1" applyProtection="1">
      <alignment horizontal="center" vertical="center"/>
      <protection hidden="1"/>
    </xf>
    <xf numFmtId="170" fontId="15" fillId="0" borderId="44" xfId="30" applyNumberFormat="1" applyFont="1" applyBorder="1" applyAlignment="1" applyProtection="1">
      <alignment horizontal="center" vertical="center"/>
      <protection hidden="1"/>
    </xf>
    <xf numFmtId="170" fontId="15" fillId="0" borderId="47" xfId="30" applyNumberFormat="1" applyFont="1" applyBorder="1" applyAlignment="1" applyProtection="1">
      <alignment horizontal="center" vertical="center"/>
      <protection hidden="1"/>
    </xf>
    <xf numFmtId="170" fontId="15" fillId="0" borderId="18" xfId="30" applyNumberFormat="1" applyFont="1" applyBorder="1" applyAlignment="1" applyProtection="1">
      <alignment horizontal="center" vertical="center"/>
      <protection hidden="1"/>
    </xf>
    <xf numFmtId="170" fontId="15" fillId="0" borderId="19" xfId="30" applyNumberFormat="1" applyFont="1" applyBorder="1" applyAlignment="1" applyProtection="1">
      <alignment horizontal="center" vertical="center"/>
      <protection hidden="1"/>
    </xf>
    <xf numFmtId="170" fontId="15" fillId="0" borderId="7" xfId="30" applyNumberFormat="1" applyFont="1" applyBorder="1" applyAlignment="1" applyProtection="1">
      <alignment horizontal="center" vertical="center"/>
      <protection hidden="1"/>
    </xf>
    <xf numFmtId="170" fontId="15" fillId="0" borderId="3" xfId="30" applyNumberFormat="1" applyFont="1" applyBorder="1" applyAlignment="1" applyProtection="1">
      <alignment horizontal="center" vertical="center"/>
      <protection hidden="1"/>
    </xf>
    <xf numFmtId="170" fontId="15" fillId="0" borderId="43" xfId="30" applyNumberFormat="1" applyFont="1" applyBorder="1" applyAlignment="1" applyProtection="1">
      <alignment horizontal="center" vertical="center"/>
      <protection hidden="1"/>
    </xf>
    <xf numFmtId="170" fontId="15" fillId="0" borderId="45" xfId="30" applyNumberFormat="1" applyFont="1" applyBorder="1" applyAlignment="1" applyProtection="1">
      <alignment horizontal="center" vertical="center"/>
      <protection hidden="1"/>
    </xf>
    <xf numFmtId="0" fontId="14" fillId="0" borderId="0" xfId="29" applyFont="1">
      <alignment/>
      <protection/>
    </xf>
    <xf numFmtId="4" fontId="14" fillId="0" borderId="51" xfId="30" applyNumberFormat="1" applyFont="1" applyBorder="1" applyAlignment="1" applyProtection="1">
      <alignment horizontal="right" vertical="center"/>
      <protection hidden="1"/>
    </xf>
    <xf numFmtId="0" fontId="28" fillId="0" borderId="9" xfId="0" applyFont="1" applyBorder="1" applyAlignment="1">
      <alignment horizontal="left" vertical="center"/>
    </xf>
    <xf numFmtId="0" fontId="15" fillId="0" borderId="11" xfId="32" applyFont="1" applyBorder="1" applyAlignment="1">
      <alignment horizontal="center" vertical="center"/>
      <protection/>
    </xf>
    <xf numFmtId="0" fontId="15" fillId="0" borderId="12" xfId="32" applyFont="1" applyBorder="1" applyAlignment="1">
      <alignment horizontal="center" vertical="center"/>
      <protection/>
    </xf>
    <xf numFmtId="0" fontId="15" fillId="0" borderId="13" xfId="32" applyFont="1" applyBorder="1" applyAlignment="1">
      <alignment horizontal="center" vertical="center"/>
      <protection/>
    </xf>
    <xf numFmtId="0" fontId="1" fillId="5" borderId="3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0" fontId="15" fillId="0" borderId="18" xfId="32" applyNumberFormat="1" applyFont="1" applyBorder="1" applyAlignment="1">
      <alignment horizontal="center" vertical="center"/>
      <protection/>
    </xf>
    <xf numFmtId="170" fontId="15" fillId="0" borderId="48" xfId="32" applyNumberFormat="1" applyFont="1" applyBorder="1" applyAlignment="1">
      <alignment horizontal="center" vertical="center"/>
      <protection/>
    </xf>
    <xf numFmtId="170" fontId="15" fillId="0" borderId="7" xfId="32" applyNumberFormat="1" applyFont="1" applyBorder="1" applyAlignment="1">
      <alignment horizontal="center" vertical="center"/>
      <protection/>
    </xf>
    <xf numFmtId="170" fontId="15" fillId="0" borderId="51" xfId="32" applyNumberFormat="1" applyFont="1" applyBorder="1" applyAlignment="1">
      <alignment horizontal="center" vertical="center"/>
      <protection/>
    </xf>
    <xf numFmtId="170" fontId="15" fillId="0" borderId="43" xfId="32" applyNumberFormat="1" applyFont="1" applyBorder="1" applyAlignment="1">
      <alignment horizontal="center" vertical="center"/>
      <protection/>
    </xf>
    <xf numFmtId="170" fontId="15" fillId="0" borderId="47" xfId="32" applyNumberFormat="1" applyFont="1" applyBorder="1" applyAlignment="1">
      <alignment horizontal="center" vertical="center"/>
      <protection/>
    </xf>
    <xf numFmtId="170" fontId="15" fillId="0" borderId="19" xfId="32" applyNumberFormat="1" applyFont="1" applyBorder="1" applyAlignment="1">
      <alignment horizontal="center" vertical="center"/>
      <protection/>
    </xf>
    <xf numFmtId="170" fontId="15" fillId="0" borderId="3" xfId="32" applyNumberFormat="1" applyFont="1" applyBorder="1" applyAlignment="1">
      <alignment horizontal="center" vertical="center"/>
      <protection/>
    </xf>
    <xf numFmtId="170" fontId="15" fillId="0" borderId="45" xfId="32" applyNumberFormat="1" applyFont="1" applyBorder="1" applyAlignment="1">
      <alignment horizontal="center" vertical="center"/>
      <protection/>
    </xf>
    <xf numFmtId="3" fontId="14" fillId="0" borderId="18" xfId="32" applyNumberFormat="1" applyFont="1" applyBorder="1">
      <alignment/>
      <protection/>
    </xf>
    <xf numFmtId="3" fontId="14" fillId="0" borderId="19" xfId="32" applyNumberFormat="1" applyFont="1" applyBorder="1">
      <alignment/>
      <protection/>
    </xf>
    <xf numFmtId="4" fontId="14" fillId="0" borderId="10" xfId="32" applyNumberFormat="1" applyFont="1" applyBorder="1">
      <alignment/>
      <protection/>
    </xf>
    <xf numFmtId="4" fontId="14" fillId="0" borderId="2" xfId="32" applyNumberFormat="1" applyFont="1" applyBorder="1">
      <alignment/>
      <protection/>
    </xf>
    <xf numFmtId="4" fontId="14" fillId="0" borderId="7" xfId="32" applyNumberFormat="1" applyFont="1" applyBorder="1">
      <alignment/>
      <protection/>
    </xf>
    <xf numFmtId="4" fontId="14" fillId="0" borderId="3" xfId="32" applyNumberFormat="1" applyFont="1" applyBorder="1">
      <alignment/>
      <protection/>
    </xf>
    <xf numFmtId="4" fontId="23" fillId="0" borderId="17" xfId="32" applyNumberFormat="1" applyFont="1" applyBorder="1">
      <alignment/>
      <protection/>
    </xf>
    <xf numFmtId="4" fontId="23" fillId="0" borderId="4" xfId="32" applyNumberFormat="1" applyFont="1" applyBorder="1">
      <alignment/>
      <protection/>
    </xf>
    <xf numFmtId="4" fontId="23" fillId="0" borderId="10" xfId="32" applyNumberFormat="1" applyFont="1" applyBorder="1">
      <alignment/>
      <protection/>
    </xf>
    <xf numFmtId="4" fontId="23" fillId="0" borderId="2" xfId="32" applyNumberFormat="1" applyFont="1" applyBorder="1">
      <alignment/>
      <protection/>
    </xf>
    <xf numFmtId="4" fontId="23" fillId="0" borderId="43" xfId="32" applyNumberFormat="1" applyFont="1" applyBorder="1">
      <alignment/>
      <protection/>
    </xf>
    <xf numFmtId="4" fontId="23" fillId="0" borderId="45" xfId="32" applyNumberFormat="1" applyFont="1" applyBorder="1">
      <alignment/>
      <protection/>
    </xf>
    <xf numFmtId="3" fontId="14" fillId="0" borderId="48" xfId="32" applyNumberFormat="1" applyFont="1" applyBorder="1">
      <alignment/>
      <protection/>
    </xf>
    <xf numFmtId="4" fontId="14" fillId="0" borderId="50" xfId="32" applyNumberFormat="1" applyFont="1" applyBorder="1">
      <alignment/>
      <protection/>
    </xf>
    <xf numFmtId="4" fontId="14" fillId="0" borderId="51" xfId="32" applyNumberFormat="1" applyFont="1" applyBorder="1">
      <alignment/>
      <protection/>
    </xf>
    <xf numFmtId="4" fontId="23" fillId="0" borderId="49" xfId="32" applyNumberFormat="1" applyFont="1" applyBorder="1">
      <alignment/>
      <protection/>
    </xf>
    <xf numFmtId="4" fontId="23" fillId="0" borderId="50" xfId="32" applyNumberFormat="1" applyFont="1" applyBorder="1">
      <alignment/>
      <protection/>
    </xf>
    <xf numFmtId="4" fontId="23" fillId="0" borderId="47" xfId="32" applyNumberFormat="1" applyFont="1" applyBorder="1">
      <alignment/>
      <protection/>
    </xf>
    <xf numFmtId="0" fontId="15" fillId="0" borderId="11" xfId="31" applyFont="1" applyBorder="1" applyAlignment="1" applyProtection="1">
      <alignment horizontal="center" vertical="center"/>
      <protection hidden="1"/>
    </xf>
    <xf numFmtId="0" fontId="15" fillId="0" borderId="12" xfId="31" applyFont="1" applyBorder="1" applyAlignment="1" applyProtection="1">
      <alignment horizontal="center" vertical="center"/>
      <protection hidden="1"/>
    </xf>
    <xf numFmtId="0" fontId="15" fillId="0" borderId="13" xfId="31" applyFont="1" applyBorder="1" applyAlignment="1" applyProtection="1">
      <alignment horizontal="center" vertical="center"/>
      <protection hidden="1"/>
    </xf>
    <xf numFmtId="0" fontId="15" fillId="0" borderId="18" xfId="31" applyFont="1" applyBorder="1" applyAlignment="1" applyProtection="1">
      <alignment horizontal="center" vertical="center"/>
      <protection hidden="1"/>
    </xf>
    <xf numFmtId="0" fontId="15" fillId="0" borderId="46" xfId="31" applyFont="1" applyBorder="1" applyAlignment="1" applyProtection="1">
      <alignment horizontal="center" vertical="center"/>
      <protection hidden="1"/>
    </xf>
    <xf numFmtId="0" fontId="15" fillId="0" borderId="7" xfId="31" applyFont="1" applyBorder="1" applyAlignment="1" applyProtection="1">
      <alignment horizontal="center" vertical="center"/>
      <protection hidden="1"/>
    </xf>
    <xf numFmtId="0" fontId="15" fillId="0" borderId="0" xfId="31" applyFont="1" applyAlignment="1" applyProtection="1">
      <alignment horizontal="center" vertical="center"/>
      <protection hidden="1"/>
    </xf>
    <xf numFmtId="0" fontId="15" fillId="0" borderId="43" xfId="31" applyFont="1" applyBorder="1" applyAlignment="1" applyProtection="1">
      <alignment horizontal="center" vertical="center"/>
      <protection hidden="1"/>
    </xf>
    <xf numFmtId="0" fontId="15" fillId="0" borderId="44" xfId="31" applyFont="1" applyBorder="1" applyAlignment="1" applyProtection="1">
      <alignment horizontal="center" vertical="center"/>
      <protection hidden="1"/>
    </xf>
    <xf numFmtId="0" fontId="15" fillId="0" borderId="48" xfId="31" applyFont="1" applyBorder="1" applyAlignment="1" applyProtection="1">
      <alignment horizontal="center" vertical="center"/>
      <protection hidden="1"/>
    </xf>
    <xf numFmtId="0" fontId="15" fillId="0" borderId="51" xfId="31" applyFont="1" applyBorder="1" applyAlignment="1" applyProtection="1">
      <alignment horizontal="center" vertical="center"/>
      <protection hidden="1"/>
    </xf>
    <xf numFmtId="0" fontId="15" fillId="0" borderId="47" xfId="31" applyFont="1" applyBorder="1" applyAlignment="1" applyProtection="1">
      <alignment horizontal="center" vertical="center"/>
      <protection hidden="1"/>
    </xf>
    <xf numFmtId="0" fontId="15" fillId="0" borderId="0" xfId="31" applyFont="1" applyAlignment="1">
      <alignment horizontal="left" vertical="center" wrapText="1"/>
      <protection/>
    </xf>
    <xf numFmtId="0" fontId="15" fillId="0" borderId="51" xfId="31" applyFont="1" applyBorder="1" applyAlignment="1">
      <alignment horizontal="left" vertical="center" wrapText="1"/>
      <protection/>
    </xf>
    <xf numFmtId="3" fontId="14" fillId="0" borderId="18" xfId="31" applyNumberFormat="1" applyFont="1" applyBorder="1" applyAlignment="1" applyProtection="1">
      <alignment horizontal="left"/>
      <protection hidden="1"/>
    </xf>
    <xf numFmtId="3" fontId="14" fillId="0" borderId="46" xfId="31" applyNumberFormat="1" applyFont="1" applyBorder="1" applyAlignment="1" applyProtection="1">
      <alignment horizontal="left"/>
      <protection hidden="1"/>
    </xf>
    <xf numFmtId="4" fontId="14" fillId="0" borderId="7" xfId="31" applyNumberFormat="1" applyFont="1" applyBorder="1" applyProtection="1" quotePrefix="1">
      <alignment/>
      <protection hidden="1"/>
    </xf>
    <xf numFmtId="4" fontId="14" fillId="0" borderId="0" xfId="31" applyNumberFormat="1" applyFont="1" applyProtection="1" quotePrefix="1">
      <alignment/>
      <protection hidden="1"/>
    </xf>
    <xf numFmtId="4" fontId="14" fillId="0" borderId="7" xfId="31" applyNumberFormat="1" applyFont="1" applyBorder="1" applyProtection="1">
      <alignment/>
      <protection hidden="1"/>
    </xf>
    <xf numFmtId="4" fontId="14" fillId="0" borderId="0" xfId="31" applyNumberFormat="1" applyFont="1" applyProtection="1">
      <alignment/>
      <protection hidden="1"/>
    </xf>
    <xf numFmtId="4" fontId="23" fillId="0" borderId="1" xfId="30" applyNumberFormat="1" applyFont="1" applyBorder="1" applyAlignment="1" applyProtection="1">
      <alignment horizontal="right"/>
      <protection hidden="1"/>
    </xf>
    <xf numFmtId="4" fontId="14" fillId="0" borderId="10" xfId="31" applyNumberFormat="1" applyFont="1" applyBorder="1" applyProtection="1" quotePrefix="1">
      <alignment/>
      <protection hidden="1"/>
    </xf>
    <xf numFmtId="4" fontId="14" fillId="0" borderId="9" xfId="31" applyNumberFormat="1" applyFont="1" applyBorder="1" applyProtection="1" quotePrefix="1">
      <alignment/>
      <protection hidden="1"/>
    </xf>
    <xf numFmtId="4" fontId="23" fillId="0" borderId="17" xfId="33" applyNumberFormat="1" applyFont="1" applyBorder="1" applyAlignment="1" applyProtection="1">
      <alignment horizontal="right"/>
      <protection hidden="1"/>
    </xf>
    <xf numFmtId="4" fontId="23" fillId="0" borderId="1" xfId="33" applyNumberFormat="1" applyFont="1" applyBorder="1" applyAlignment="1" applyProtection="1">
      <alignment horizontal="right"/>
      <protection hidden="1"/>
    </xf>
    <xf numFmtId="4" fontId="23" fillId="0" borderId="10" xfId="33" applyNumberFormat="1" applyFont="1" applyBorder="1" applyAlignment="1" applyProtection="1">
      <alignment horizontal="right"/>
      <protection hidden="1"/>
    </xf>
    <xf numFmtId="4" fontId="23" fillId="0" borderId="9" xfId="33" applyNumberFormat="1" applyFont="1" applyBorder="1" applyAlignment="1" applyProtection="1">
      <alignment horizontal="right"/>
      <protection hidden="1"/>
    </xf>
    <xf numFmtId="4" fontId="14" fillId="0" borderId="10" xfId="31" applyNumberFormat="1" applyFont="1" applyBorder="1" applyProtection="1">
      <alignment/>
      <protection hidden="1"/>
    </xf>
    <xf numFmtId="4" fontId="14" fillId="0" borderId="9" xfId="31" applyNumberFormat="1" applyFont="1" applyBorder="1" applyProtection="1">
      <alignment/>
      <protection hidden="1"/>
    </xf>
    <xf numFmtId="4" fontId="14" fillId="0" borderId="17" xfId="33" applyNumberFormat="1" applyFont="1" applyBorder="1" applyAlignment="1" applyProtection="1">
      <alignment horizontal="right"/>
      <protection hidden="1"/>
    </xf>
    <xf numFmtId="4" fontId="14" fillId="0" borderId="1" xfId="33" applyNumberFormat="1" applyFont="1" applyBorder="1" applyAlignment="1" applyProtection="1">
      <alignment horizontal="right"/>
      <protection hidden="1"/>
    </xf>
    <xf numFmtId="4" fontId="14" fillId="0" borderId="10" xfId="33" applyNumberFormat="1" applyFont="1" applyBorder="1" applyAlignment="1" applyProtection="1">
      <alignment horizontal="right"/>
      <protection hidden="1"/>
    </xf>
    <xf numFmtId="4" fontId="14" fillId="0" borderId="9" xfId="33" applyNumberFormat="1" applyFont="1" applyBorder="1" applyAlignment="1" applyProtection="1">
      <alignment horizontal="right"/>
      <protection hidden="1"/>
    </xf>
    <xf numFmtId="4" fontId="23" fillId="0" borderId="17" xfId="30" applyNumberFormat="1" applyFont="1" applyBorder="1" applyAlignment="1" applyProtection="1">
      <alignment horizontal="right" vertical="center"/>
      <protection hidden="1"/>
    </xf>
    <xf numFmtId="4" fontId="23" fillId="0" borderId="1" xfId="30" applyNumberFormat="1" applyFont="1" applyBorder="1" applyAlignment="1" applyProtection="1">
      <alignment horizontal="right" vertical="center"/>
      <protection hidden="1"/>
    </xf>
    <xf numFmtId="4" fontId="23" fillId="0" borderId="9" xfId="30" applyNumberFormat="1" applyFont="1" applyBorder="1" applyAlignment="1" applyProtection="1">
      <alignment horizontal="right"/>
      <protection hidden="1"/>
    </xf>
    <xf numFmtId="4" fontId="14" fillId="0" borderId="17" xfId="31" applyNumberFormat="1" applyFont="1" applyBorder="1" applyProtection="1">
      <alignment/>
      <protection hidden="1"/>
    </xf>
    <xf numFmtId="4" fontId="14" fillId="0" borderId="1" xfId="31" applyNumberFormat="1" applyFont="1" applyBorder="1" applyProtection="1">
      <alignment/>
      <protection hidden="1"/>
    </xf>
    <xf numFmtId="4" fontId="23" fillId="0" borderId="43" xfId="33" applyNumberFormat="1" applyFont="1" applyBorder="1" applyAlignment="1" applyProtection="1">
      <alignment horizontal="right"/>
      <protection hidden="1"/>
    </xf>
    <xf numFmtId="4" fontId="23" fillId="0" borderId="44" xfId="33" applyNumberFormat="1" applyFont="1" applyBorder="1" applyAlignment="1" applyProtection="1">
      <alignment horizontal="right"/>
      <protection hidden="1"/>
    </xf>
    <xf numFmtId="3" fontId="14" fillId="0" borderId="48" xfId="31" applyNumberFormat="1" applyFont="1" applyBorder="1" applyAlignment="1" applyProtection="1">
      <alignment horizontal="left"/>
      <protection hidden="1"/>
    </xf>
    <xf numFmtId="4" fontId="14" fillId="0" borderId="51" xfId="31" applyNumberFormat="1" applyFont="1" applyBorder="1" applyProtection="1" quotePrefix="1">
      <alignment/>
      <protection hidden="1"/>
    </xf>
    <xf numFmtId="4" fontId="14" fillId="0" borderId="51" xfId="31" applyNumberFormat="1" applyFont="1" applyBorder="1" applyProtection="1">
      <alignment/>
      <protection hidden="1"/>
    </xf>
    <xf numFmtId="4" fontId="14" fillId="0" borderId="50" xfId="31" applyNumberFormat="1" applyFont="1" applyBorder="1" applyProtection="1" quotePrefix="1">
      <alignment/>
      <protection hidden="1"/>
    </xf>
    <xf numFmtId="4" fontId="23" fillId="0" borderId="49" xfId="33" applyNumberFormat="1" applyFont="1" applyBorder="1" applyAlignment="1" applyProtection="1">
      <alignment horizontal="right"/>
      <protection hidden="1"/>
    </xf>
    <xf numFmtId="4" fontId="23" fillId="0" borderId="50" xfId="33" applyNumberFormat="1" applyFont="1" applyBorder="1" applyAlignment="1" applyProtection="1">
      <alignment horizontal="right"/>
      <protection hidden="1"/>
    </xf>
    <xf numFmtId="4" fontId="14" fillId="0" borderId="50" xfId="31" applyNumberFormat="1" applyFont="1" applyBorder="1" applyProtection="1">
      <alignment/>
      <protection hidden="1"/>
    </xf>
    <xf numFmtId="4" fontId="14" fillId="0" borderId="49" xfId="33" applyNumberFormat="1" applyFont="1" applyBorder="1" applyAlignment="1" applyProtection="1">
      <alignment horizontal="right"/>
      <protection hidden="1"/>
    </xf>
    <xf numFmtId="4" fontId="14" fillId="0" borderId="50" xfId="33" applyNumberFormat="1" applyFont="1" applyBorder="1" applyAlignment="1" applyProtection="1">
      <alignment horizontal="right"/>
      <protection hidden="1"/>
    </xf>
    <xf numFmtId="4" fontId="14" fillId="0" borderId="49" xfId="31" applyNumberFormat="1" applyFont="1" applyBorder="1" applyProtection="1">
      <alignment/>
      <protection hidden="1"/>
    </xf>
    <xf numFmtId="4" fontId="23" fillId="0" borderId="49" xfId="30" applyNumberFormat="1" applyFont="1" applyBorder="1" applyAlignment="1" applyProtection="1">
      <alignment horizontal="right" vertical="center"/>
      <protection hidden="1"/>
    </xf>
    <xf numFmtId="4" fontId="23" fillId="0" borderId="17" xfId="31" applyNumberFormat="1" applyFont="1" applyBorder="1" applyProtection="1">
      <alignment/>
      <protection hidden="1"/>
    </xf>
    <xf numFmtId="4" fontId="23" fillId="0" borderId="49" xfId="31" applyNumberFormat="1" applyFont="1" applyBorder="1" applyProtection="1">
      <alignment/>
      <protection hidden="1"/>
    </xf>
    <xf numFmtId="4" fontId="23" fillId="0" borderId="47" xfId="33" applyNumberFormat="1" applyFont="1" applyBorder="1" applyAlignment="1" applyProtection="1">
      <alignment horizontal="right"/>
      <protection hidden="1"/>
    </xf>
    <xf numFmtId="0" fontId="15" fillId="0" borderId="0" xfId="33" applyFont="1" applyAlignment="1" applyProtection="1">
      <alignment horizontal="left" vertical="center" wrapText="1"/>
      <protection hidden="1"/>
    </xf>
    <xf numFmtId="0" fontId="15" fillId="0" borderId="51" xfId="33" applyFont="1" applyBorder="1" applyAlignment="1" applyProtection="1">
      <alignment horizontal="left" vertical="center" wrapText="1"/>
      <protection hidden="1"/>
    </xf>
    <xf numFmtId="0" fontId="14" fillId="0" borderId="0" xfId="33" applyFont="1" applyAlignment="1" applyProtection="1">
      <alignment horizontal="left" vertical="center" wrapText="1"/>
      <protection hidden="1"/>
    </xf>
    <xf numFmtId="0" fontId="14" fillId="0" borderId="51" xfId="33" applyFont="1" applyBorder="1" applyAlignment="1" applyProtection="1">
      <alignment horizontal="left" vertical="center" wrapText="1"/>
      <protection hidden="1"/>
    </xf>
    <xf numFmtId="169" fontId="15" fillId="0" borderId="11" xfId="33" applyNumberFormat="1" applyFont="1" applyBorder="1" applyAlignment="1" applyProtection="1">
      <alignment horizontal="center" vertical="center"/>
      <protection hidden="1"/>
    </xf>
    <xf numFmtId="169" fontId="15" fillId="0" borderId="12" xfId="33" applyNumberFormat="1" applyFont="1" applyBorder="1" applyAlignment="1" applyProtection="1">
      <alignment horizontal="center" vertical="center"/>
      <protection hidden="1"/>
    </xf>
    <xf numFmtId="0" fontId="15" fillId="0" borderId="18" xfId="33" applyFont="1" applyBorder="1" applyAlignment="1" applyProtection="1">
      <alignment horizontal="center" vertical="center"/>
      <protection hidden="1"/>
    </xf>
    <xf numFmtId="0" fontId="15" fillId="0" borderId="19" xfId="33" applyFont="1" applyBorder="1" applyAlignment="1" applyProtection="1">
      <alignment horizontal="center" vertical="center"/>
      <protection hidden="1"/>
    </xf>
    <xf numFmtId="0" fontId="15" fillId="0" borderId="7" xfId="33" applyFont="1" applyBorder="1" applyAlignment="1" applyProtection="1">
      <alignment horizontal="center" vertical="center"/>
      <protection hidden="1"/>
    </xf>
    <xf numFmtId="0" fontId="15" fillId="0" borderId="3" xfId="33" applyFont="1" applyBorder="1" applyAlignment="1" applyProtection="1">
      <alignment horizontal="center" vertical="center"/>
      <protection hidden="1"/>
    </xf>
    <xf numFmtId="0" fontId="15" fillId="0" borderId="43" xfId="33" applyFont="1" applyBorder="1" applyAlignment="1" applyProtection="1">
      <alignment horizontal="center" vertical="center"/>
      <protection hidden="1"/>
    </xf>
    <xf numFmtId="0" fontId="15" fillId="0" borderId="45" xfId="33" applyFont="1" applyBorder="1" applyAlignment="1" applyProtection="1">
      <alignment horizontal="center" vertical="center"/>
      <protection hidden="1"/>
    </xf>
    <xf numFmtId="0" fontId="15" fillId="0" borderId="46" xfId="33" applyFont="1" applyBorder="1" applyAlignment="1" applyProtection="1">
      <alignment horizontal="center" vertical="center"/>
      <protection hidden="1"/>
    </xf>
    <xf numFmtId="0" fontId="15" fillId="0" borderId="48" xfId="33" applyFont="1" applyBorder="1" applyAlignment="1" applyProtection="1">
      <alignment horizontal="center" vertical="center"/>
      <protection hidden="1"/>
    </xf>
    <xf numFmtId="0" fontId="15" fillId="0" borderId="0" xfId="33" applyFont="1" applyAlignment="1" applyProtection="1">
      <alignment horizontal="center" vertical="center"/>
      <protection hidden="1"/>
    </xf>
    <xf numFmtId="0" fontId="15" fillId="0" borderId="51" xfId="33" applyFont="1" applyBorder="1" applyAlignment="1" applyProtection="1">
      <alignment horizontal="center" vertical="center"/>
      <protection hidden="1"/>
    </xf>
    <xf numFmtId="0" fontId="15" fillId="0" borderId="44" xfId="33" applyFont="1" applyBorder="1" applyAlignment="1" applyProtection="1">
      <alignment horizontal="center" vertical="center"/>
      <protection hidden="1"/>
    </xf>
    <xf numFmtId="0" fontId="15" fillId="0" borderId="47" xfId="33" applyFont="1" applyBorder="1" applyAlignment="1" applyProtection="1">
      <alignment horizontal="center" vertical="center"/>
      <protection hidden="1"/>
    </xf>
    <xf numFmtId="3" fontId="14" fillId="0" borderId="18" xfId="33" applyNumberFormat="1" applyFont="1" applyBorder="1" applyAlignment="1" applyProtection="1">
      <alignment horizontal="left"/>
      <protection hidden="1"/>
    </xf>
    <xf numFmtId="3" fontId="14" fillId="0" borderId="19" xfId="33" applyNumberFormat="1" applyFont="1" applyBorder="1" applyAlignment="1" applyProtection="1">
      <alignment horizontal="left"/>
      <protection hidden="1"/>
    </xf>
    <xf numFmtId="4" fontId="14" fillId="0" borderId="7" xfId="33" applyNumberFormat="1" applyFont="1" applyBorder="1" applyAlignment="1" applyProtection="1" quotePrefix="1">
      <alignment horizontal="right"/>
      <protection hidden="1"/>
    </xf>
    <xf numFmtId="4" fontId="14" fillId="0" borderId="3" xfId="33" applyNumberFormat="1" applyFont="1" applyBorder="1" applyAlignment="1" applyProtection="1" quotePrefix="1">
      <alignment horizontal="right"/>
      <protection hidden="1"/>
    </xf>
    <xf numFmtId="4" fontId="15" fillId="0" borderId="17" xfId="28" applyNumberFormat="1" applyFont="1" applyBorder="1" applyProtection="1">
      <protection hidden="1"/>
    </xf>
    <xf numFmtId="4" fontId="15" fillId="0" borderId="4" xfId="28" applyNumberFormat="1" applyFont="1" applyBorder="1" applyProtection="1">
      <protection hidden="1"/>
    </xf>
    <xf numFmtId="4" fontId="14" fillId="0" borderId="10" xfId="33" applyNumberFormat="1" applyFont="1" applyBorder="1" applyProtection="1">
      <alignment/>
      <protection hidden="1"/>
    </xf>
    <xf numFmtId="4" fontId="14" fillId="0" borderId="2" xfId="33" applyNumberFormat="1" applyFont="1" applyBorder="1" applyProtection="1">
      <alignment/>
      <protection hidden="1"/>
    </xf>
    <xf numFmtId="4" fontId="14" fillId="0" borderId="10" xfId="33" applyNumberFormat="1" applyFont="1" applyBorder="1" applyAlignment="1" applyProtection="1" quotePrefix="1">
      <alignment horizontal="right"/>
      <protection hidden="1"/>
    </xf>
    <xf numFmtId="4" fontId="14" fillId="0" borderId="2" xfId="33" applyNumberFormat="1" applyFont="1" applyBorder="1" applyAlignment="1" applyProtection="1" quotePrefix="1">
      <alignment horizontal="right"/>
      <protection hidden="1"/>
    </xf>
    <xf numFmtId="4" fontId="15" fillId="0" borderId="17" xfId="33" applyNumberFormat="1" applyFont="1" applyBorder="1" applyAlignment="1" applyProtection="1">
      <alignment horizontal="right"/>
      <protection hidden="1"/>
    </xf>
    <xf numFmtId="4" fontId="15" fillId="0" borderId="4" xfId="33" applyNumberFormat="1" applyFont="1" applyBorder="1" applyAlignment="1" applyProtection="1">
      <alignment horizontal="right"/>
      <protection hidden="1"/>
    </xf>
    <xf numFmtId="4" fontId="14" fillId="0" borderId="2" xfId="33" applyNumberFormat="1" applyFont="1" applyBorder="1" applyAlignment="1" applyProtection="1">
      <alignment horizontal="right"/>
      <protection hidden="1"/>
    </xf>
    <xf numFmtId="4" fontId="14" fillId="0" borderId="7" xfId="33" applyNumberFormat="1" applyFont="1" applyBorder="1" applyAlignment="1" applyProtection="1">
      <alignment horizontal="right"/>
      <protection hidden="1"/>
    </xf>
    <xf numFmtId="4" fontId="14" fillId="0" borderId="3" xfId="33" applyNumberFormat="1" applyFont="1" applyBorder="1" applyAlignment="1" applyProtection="1">
      <alignment horizontal="right"/>
      <protection hidden="1"/>
    </xf>
    <xf numFmtId="4" fontId="14" fillId="0" borderId="7" xfId="33" applyNumberFormat="1" applyFont="1" applyBorder="1" applyProtection="1">
      <alignment/>
      <protection hidden="1"/>
    </xf>
    <xf numFmtId="4" fontId="14" fillId="0" borderId="3" xfId="33" applyNumberFormat="1" applyFont="1" applyBorder="1" applyProtection="1">
      <alignment/>
      <protection hidden="1"/>
    </xf>
    <xf numFmtId="4" fontId="15" fillId="0" borderId="10" xfId="33" applyNumberFormat="1" applyFont="1" applyBorder="1" applyAlignment="1" applyProtection="1">
      <alignment horizontal="right"/>
      <protection hidden="1"/>
    </xf>
    <xf numFmtId="4" fontId="15" fillId="0" borderId="2" xfId="33" applyNumberFormat="1" applyFont="1" applyBorder="1" applyAlignment="1" applyProtection="1">
      <alignment horizontal="right"/>
      <protection hidden="1"/>
    </xf>
    <xf numFmtId="4" fontId="15" fillId="0" borderId="43" xfId="33" applyNumberFormat="1" applyFont="1" applyBorder="1" applyAlignment="1" applyProtection="1">
      <alignment horizontal="right"/>
      <protection hidden="1"/>
    </xf>
    <xf numFmtId="4" fontId="15" fillId="0" borderId="45" xfId="33" applyNumberFormat="1" applyFont="1" applyBorder="1" applyAlignment="1" applyProtection="1">
      <alignment horizontal="right"/>
      <protection hidden="1"/>
    </xf>
    <xf numFmtId="3" fontId="14" fillId="0" borderId="46" xfId="33" applyNumberFormat="1" applyFont="1" applyBorder="1" applyAlignment="1" applyProtection="1">
      <alignment horizontal="left"/>
      <protection hidden="1"/>
    </xf>
    <xf numFmtId="3" fontId="14" fillId="0" borderId="48" xfId="33" applyNumberFormat="1" applyFont="1" applyBorder="1" applyAlignment="1" applyProtection="1">
      <alignment horizontal="left"/>
      <protection hidden="1"/>
    </xf>
    <xf numFmtId="4" fontId="14" fillId="0" borderId="0" xfId="33" applyNumberFormat="1" applyFont="1" applyAlignment="1" applyProtection="1" quotePrefix="1">
      <alignment horizontal="right"/>
      <protection hidden="1"/>
    </xf>
    <xf numFmtId="4" fontId="14" fillId="0" borderId="51" xfId="33" applyNumberFormat="1" applyFont="1" applyBorder="1" applyAlignment="1" applyProtection="1" quotePrefix="1">
      <alignment horizontal="right"/>
      <protection hidden="1"/>
    </xf>
    <xf numFmtId="4" fontId="15" fillId="0" borderId="1" xfId="28" applyNumberFormat="1" applyFont="1" applyBorder="1" applyProtection="1">
      <protection hidden="1"/>
    </xf>
    <xf numFmtId="4" fontId="15" fillId="0" borderId="49" xfId="28" applyNumberFormat="1" applyFont="1" applyBorder="1" applyProtection="1">
      <protection hidden="1"/>
    </xf>
    <xf numFmtId="4" fontId="14" fillId="0" borderId="9" xfId="33" applyNumberFormat="1" applyFont="1" applyBorder="1" applyProtection="1">
      <alignment/>
      <protection hidden="1"/>
    </xf>
    <xf numFmtId="4" fontId="14" fillId="0" borderId="50" xfId="33" applyNumberFormat="1" applyFont="1" applyBorder="1" applyProtection="1">
      <alignment/>
      <protection hidden="1"/>
    </xf>
    <xf numFmtId="4" fontId="14" fillId="0" borderId="9" xfId="33" applyNumberFormat="1" applyFont="1" applyBorder="1" applyAlignment="1" applyProtection="1" quotePrefix="1">
      <alignment horizontal="right"/>
      <protection hidden="1"/>
    </xf>
    <xf numFmtId="4" fontId="14" fillId="0" borderId="50" xfId="33" applyNumberFormat="1" applyFont="1" applyBorder="1" applyAlignment="1" applyProtection="1" quotePrefix="1">
      <alignment horizontal="right"/>
      <protection hidden="1"/>
    </xf>
    <xf numFmtId="4" fontId="15" fillId="0" borderId="49" xfId="33" applyNumberFormat="1" applyFont="1" applyBorder="1" applyAlignment="1" applyProtection="1">
      <alignment horizontal="right"/>
      <protection hidden="1"/>
    </xf>
    <xf numFmtId="4" fontId="14" fillId="0" borderId="0" xfId="33" applyNumberFormat="1" applyFont="1" applyAlignment="1" applyProtection="1">
      <alignment horizontal="right"/>
      <protection hidden="1"/>
    </xf>
    <xf numFmtId="4" fontId="14" fillId="0" borderId="51" xfId="33" applyNumberFormat="1" applyFont="1" applyBorder="1" applyAlignment="1" applyProtection="1">
      <alignment horizontal="right"/>
      <protection hidden="1"/>
    </xf>
    <xf numFmtId="4" fontId="14" fillId="0" borderId="0" xfId="33" applyNumberFormat="1" applyFont="1" applyProtection="1">
      <alignment/>
      <protection hidden="1"/>
    </xf>
    <xf numFmtId="4" fontId="14" fillId="0" borderId="51" xfId="33" applyNumberFormat="1" applyFont="1" applyBorder="1" applyProtection="1">
      <alignment/>
      <protection hidden="1"/>
    </xf>
    <xf numFmtId="4" fontId="15" fillId="0" borderId="9" xfId="33" applyNumberFormat="1" applyFont="1" applyBorder="1" applyAlignment="1" applyProtection="1">
      <alignment horizontal="right"/>
      <protection hidden="1"/>
    </xf>
    <xf numFmtId="4" fontId="15" fillId="0" borderId="50" xfId="33" applyNumberFormat="1" applyFont="1" applyBorder="1" applyAlignment="1" applyProtection="1">
      <alignment horizontal="right"/>
      <protection hidden="1"/>
    </xf>
    <xf numFmtId="4" fontId="15" fillId="0" borderId="1" xfId="33" applyNumberFormat="1" applyFont="1" applyBorder="1" applyAlignment="1" applyProtection="1">
      <alignment horizontal="right"/>
      <protection hidden="1"/>
    </xf>
    <xf numFmtId="4" fontId="15" fillId="0" borderId="44" xfId="33" applyNumberFormat="1" applyFont="1" applyBorder="1" applyAlignment="1" applyProtection="1">
      <alignment horizontal="right"/>
      <protection hidden="1"/>
    </xf>
    <xf numFmtId="4" fontId="15" fillId="0" borderId="47" xfId="33" applyNumberFormat="1" applyFont="1" applyBorder="1" applyAlignment="1" applyProtection="1">
      <alignment horizontal="right"/>
      <protection hidden="1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/>
    <xf numFmtId="0" fontId="14" fillId="24" borderId="3" xfId="0" applyFont="1" applyFill="1" applyBorder="1"/>
    <xf numFmtId="0" fontId="14" fillId="24" borderId="17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Milliers_PRODUITS" xfId="28"/>
    <cellStyle name="Normal 2" xfId="29"/>
    <cellStyle name="Normal_ACTIF_1" xfId="30"/>
    <cellStyle name="Normal_CHARGES" xfId="31"/>
    <cellStyle name="Normal_PASSIF" xfId="32"/>
    <cellStyle name="Normal_PRODUITS" xfId="33"/>
    <cellStyle name="Pourcentage 2" xfId="34"/>
    <cellStyle name="Pourcentage 2 2" xfId="35"/>
    <cellStyle name="Pourcentage 3" xfId="36"/>
    <cellStyle name="Lien hypertexte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14803840"/>
        <c:axId val="66125697"/>
      </c:bar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a.difrancesco@fleurus.be" TargetMode="External" /><Relationship Id="rId2" Type="http://schemas.openxmlformats.org/officeDocument/2006/relationships/hyperlink" Target="mailto:laurent.maniscalco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8" t="s">
        <v>8</v>
      </c>
      <c r="B3" s="9" t="s">
        <v>9</v>
      </c>
    </row>
    <row r="5" spans="1:3" ht="12.75">
      <c r="A5" t="s">
        <v>10</v>
      </c>
      <c r="B5" s="10"/>
      <c r="C5" s="4"/>
    </row>
    <row r="6" spans="2:3" ht="12.75">
      <c r="B6" s="4"/>
      <c r="C6" s="4"/>
    </row>
    <row r="7" spans="2:3" ht="12.75">
      <c r="B7" s="10"/>
      <c r="C7" s="4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78" t="str">
        <f>Coordonnées!A1</f>
        <v>Synthèse des Comptes</v>
      </c>
      <c r="B1" s="279"/>
      <c r="C1" s="275" t="str">
        <f>Coordonnées!D1</f>
        <v>Administration communale de</v>
      </c>
      <c r="D1" s="279" t="str">
        <f>Coordonnées!J1</f>
        <v>AC FLEURUS</v>
      </c>
      <c r="E1" s="279"/>
      <c r="F1" s="279"/>
      <c r="G1" s="275" t="str">
        <f>Coordonnées!P1</f>
        <v>Code INS</v>
      </c>
      <c r="H1" s="400"/>
      <c r="I1" s="181">
        <f>Coordonnées!R1</f>
        <v>52021</v>
      </c>
    </row>
    <row r="2" spans="1:9" ht="12.75">
      <c r="A2" s="280"/>
      <c r="B2" s="281"/>
      <c r="C2" s="276"/>
      <c r="D2" s="281"/>
      <c r="E2" s="281"/>
      <c r="F2" s="281"/>
      <c r="G2" s="276" t="str">
        <f>Coordonnées!P2</f>
        <v>Exercice:</v>
      </c>
      <c r="H2" s="401"/>
      <c r="I2" s="182">
        <f>Coordonnées!R2</f>
        <v>2022</v>
      </c>
    </row>
    <row r="3" spans="1:9" ht="12.75">
      <c r="A3" s="396" t="str">
        <f>Coordonnées!A3</f>
        <v>Modèle officiel généré par l'application eComptes © SPW Intérieur et Action Sociale</v>
      </c>
      <c r="B3" s="396"/>
      <c r="C3" s="396"/>
      <c r="D3" s="396"/>
      <c r="E3" s="396"/>
      <c r="F3" s="180"/>
      <c r="G3" s="402" t="str">
        <f>Coordonnées!P3</f>
        <v>Version:</v>
      </c>
      <c r="H3" s="403"/>
      <c r="I3" s="171">
        <f>Coordonnées!R3</f>
        <v>1</v>
      </c>
    </row>
    <row r="4" spans="1:5" ht="12.75">
      <c r="A4" s="41"/>
      <c r="B4" s="41"/>
      <c r="C4" s="36"/>
      <c r="D4" s="41"/>
      <c r="E4" s="41"/>
    </row>
    <row r="5" spans="1:10" ht="13.5" thickBot="1">
      <c r="A5" s="131"/>
      <c r="B5" s="132"/>
      <c r="C5" s="133"/>
      <c r="D5" s="133"/>
      <c r="E5" s="416"/>
      <c r="F5" s="416"/>
      <c r="G5" s="166"/>
      <c r="H5" s="166"/>
      <c r="I5" s="134"/>
      <c r="J5" s="12"/>
    </row>
    <row r="6" spans="1:10" ht="12.75">
      <c r="A6" s="135" t="s">
        <v>39</v>
      </c>
      <c r="B6" s="136"/>
      <c r="C6" s="136"/>
      <c r="D6" s="136"/>
      <c r="E6" s="397" t="s">
        <v>41</v>
      </c>
      <c r="F6" s="410">
        <f>I2</f>
        <v>2022</v>
      </c>
      <c r="G6" s="411"/>
      <c r="H6" s="404">
        <f>F6-1</f>
        <v>2021</v>
      </c>
      <c r="I6" s="405"/>
      <c r="J6" s="12"/>
    </row>
    <row r="7" spans="1:10" ht="10.15" customHeight="1">
      <c r="A7" s="67"/>
      <c r="B7" s="136"/>
      <c r="C7" s="67"/>
      <c r="D7" s="136"/>
      <c r="E7" s="398"/>
      <c r="F7" s="412"/>
      <c r="G7" s="413"/>
      <c r="H7" s="406"/>
      <c r="I7" s="407"/>
      <c r="J7" s="12"/>
    </row>
    <row r="8" spans="1:10" ht="13.15" customHeight="1" thickBot="1">
      <c r="A8" s="137"/>
      <c r="B8" s="136"/>
      <c r="C8" s="138" t="s">
        <v>40</v>
      </c>
      <c r="D8" s="136"/>
      <c r="E8" s="399"/>
      <c r="F8" s="414"/>
      <c r="G8" s="415"/>
      <c r="H8" s="408"/>
      <c r="I8" s="409"/>
      <c r="J8" s="12"/>
    </row>
    <row r="9" spans="1:10" ht="10.15" customHeight="1">
      <c r="A9" s="139"/>
      <c r="B9" s="132"/>
      <c r="C9" s="140"/>
      <c r="D9" s="140"/>
      <c r="E9" s="141"/>
      <c r="F9" s="167"/>
      <c r="G9" s="169"/>
      <c r="H9" s="369"/>
      <c r="I9" s="370"/>
      <c r="J9" s="12"/>
    </row>
    <row r="10" spans="1:10" ht="12.75">
      <c r="A10" s="136" t="s">
        <v>42</v>
      </c>
      <c r="B10" s="136"/>
      <c r="C10" s="136"/>
      <c r="D10" s="136"/>
      <c r="E10" s="142" t="s">
        <v>43</v>
      </c>
      <c r="F10" s="371">
        <f>F12+F14+F29+F35+F39</f>
        <v>81623860.99000002</v>
      </c>
      <c r="G10" s="387"/>
      <c r="H10" s="371">
        <f>H12+H14+H29+H35+H39</f>
        <v>78098942.74</v>
      </c>
      <c r="I10" s="372"/>
      <c r="J10" s="12"/>
    </row>
    <row r="11" spans="1:10" ht="8.45" customHeight="1">
      <c r="A11" s="136"/>
      <c r="B11" s="136"/>
      <c r="C11" s="136"/>
      <c r="D11" s="136"/>
      <c r="E11" s="142"/>
      <c r="F11" s="168"/>
      <c r="G11" s="170"/>
      <c r="H11" s="373"/>
      <c r="I11" s="374"/>
      <c r="J11" s="12"/>
    </row>
    <row r="12" spans="1:10" ht="12.75">
      <c r="A12" s="143" t="s">
        <v>44</v>
      </c>
      <c r="B12" s="144" t="s">
        <v>45</v>
      </c>
      <c r="C12" s="132"/>
      <c r="D12" s="132"/>
      <c r="E12" s="142">
        <v>21</v>
      </c>
      <c r="F12" s="375">
        <v>366511.4</v>
      </c>
      <c r="G12" s="386"/>
      <c r="H12" s="375">
        <v>422061.62</v>
      </c>
      <c r="I12" s="376"/>
      <c r="J12" s="12"/>
    </row>
    <row r="13" spans="1:10" ht="10.35" customHeight="1">
      <c r="A13" s="143"/>
      <c r="B13" s="144"/>
      <c r="C13" s="132"/>
      <c r="D13" s="132"/>
      <c r="E13" s="142"/>
      <c r="F13" s="375"/>
      <c r="G13" s="386"/>
      <c r="H13" s="375"/>
      <c r="I13" s="376"/>
      <c r="J13" s="12"/>
    </row>
    <row r="14" spans="1:10" ht="12.75">
      <c r="A14" s="143" t="s">
        <v>46</v>
      </c>
      <c r="B14" s="144" t="s">
        <v>47</v>
      </c>
      <c r="C14" s="132"/>
      <c r="D14" s="132"/>
      <c r="E14" s="142" t="s">
        <v>48</v>
      </c>
      <c r="F14" s="371">
        <f>SUM(F16:F27)</f>
        <v>67475403.31</v>
      </c>
      <c r="G14" s="387"/>
      <c r="H14" s="371">
        <f>SUM(H16:H27)</f>
        <v>64856188.81999999</v>
      </c>
      <c r="I14" s="372"/>
      <c r="J14" s="12"/>
    </row>
    <row r="15" spans="1:10" ht="12.75">
      <c r="A15" s="139"/>
      <c r="B15" s="145" t="s">
        <v>49</v>
      </c>
      <c r="C15" s="132"/>
      <c r="D15" s="132"/>
      <c r="E15" s="142"/>
      <c r="F15" s="377"/>
      <c r="G15" s="388"/>
      <c r="H15" s="377"/>
      <c r="I15" s="378"/>
      <c r="J15" s="12"/>
    </row>
    <row r="16" spans="1:10" ht="12.75">
      <c r="A16" s="139"/>
      <c r="B16" s="139" t="s">
        <v>50</v>
      </c>
      <c r="C16" s="140" t="s">
        <v>51</v>
      </c>
      <c r="D16" s="140"/>
      <c r="E16" s="142">
        <v>220</v>
      </c>
      <c r="F16" s="375">
        <v>7300322.85</v>
      </c>
      <c r="G16" s="386"/>
      <c r="H16" s="375">
        <v>6512919.35</v>
      </c>
      <c r="I16" s="376"/>
      <c r="J16" s="12"/>
    </row>
    <row r="17" spans="1:10" ht="12.75">
      <c r="A17" s="139"/>
      <c r="B17" s="139" t="s">
        <v>52</v>
      </c>
      <c r="C17" s="140" t="s">
        <v>53</v>
      </c>
      <c r="D17" s="140"/>
      <c r="E17" s="142">
        <v>221</v>
      </c>
      <c r="F17" s="375">
        <v>14412625.43</v>
      </c>
      <c r="G17" s="386"/>
      <c r="H17" s="375">
        <v>13793907.61</v>
      </c>
      <c r="I17" s="376"/>
      <c r="J17" s="12"/>
    </row>
    <row r="18" spans="1:10" ht="12.75">
      <c r="A18" s="139"/>
      <c r="B18" s="139" t="s">
        <v>54</v>
      </c>
      <c r="C18" s="140" t="s">
        <v>55</v>
      </c>
      <c r="D18" s="140"/>
      <c r="E18" s="142">
        <v>223</v>
      </c>
      <c r="F18" s="375">
        <v>34371006.36</v>
      </c>
      <c r="G18" s="386"/>
      <c r="H18" s="375">
        <v>34978503.32</v>
      </c>
      <c r="I18" s="376"/>
      <c r="J18" s="12"/>
    </row>
    <row r="19" spans="1:10" ht="12.75">
      <c r="A19" s="139"/>
      <c r="B19" s="139" t="s">
        <v>56</v>
      </c>
      <c r="C19" s="140" t="s">
        <v>57</v>
      </c>
      <c r="D19" s="140"/>
      <c r="E19" s="142">
        <v>224</v>
      </c>
      <c r="F19" s="375">
        <v>15554</v>
      </c>
      <c r="G19" s="386"/>
      <c r="H19" s="375">
        <v>20253.91</v>
      </c>
      <c r="I19" s="376"/>
      <c r="J19" s="12"/>
    </row>
    <row r="20" spans="1:10" ht="12.75">
      <c r="A20" s="139"/>
      <c r="B20" s="139" t="s">
        <v>58</v>
      </c>
      <c r="C20" s="140" t="s">
        <v>287</v>
      </c>
      <c r="D20" s="140"/>
      <c r="E20" s="142">
        <v>226</v>
      </c>
      <c r="F20" s="375">
        <v>124614.27</v>
      </c>
      <c r="G20" s="386"/>
      <c r="H20" s="375">
        <v>113142.62</v>
      </c>
      <c r="I20" s="376"/>
      <c r="J20" s="12"/>
    </row>
    <row r="21" spans="1:10" ht="12.75">
      <c r="A21" s="139"/>
      <c r="B21" s="146" t="s">
        <v>59</v>
      </c>
      <c r="C21" s="132"/>
      <c r="D21" s="132"/>
      <c r="E21" s="142"/>
      <c r="F21" s="375"/>
      <c r="G21" s="386"/>
      <c r="H21" s="375"/>
      <c r="I21" s="376"/>
      <c r="J21" s="12"/>
    </row>
    <row r="22" spans="1:10" ht="23.45" customHeight="1">
      <c r="A22" s="139"/>
      <c r="B22" s="147" t="s">
        <v>60</v>
      </c>
      <c r="C22" s="395" t="s">
        <v>286</v>
      </c>
      <c r="D22" s="395"/>
      <c r="E22" s="148" t="s">
        <v>61</v>
      </c>
      <c r="F22" s="393">
        <v>1284060.68</v>
      </c>
      <c r="G22" s="394"/>
      <c r="H22" s="393">
        <v>1379858.89</v>
      </c>
      <c r="I22" s="417"/>
      <c r="J22" s="12"/>
    </row>
    <row r="23" spans="1:10" ht="12.75">
      <c r="A23" s="139"/>
      <c r="B23" s="139" t="s">
        <v>62</v>
      </c>
      <c r="C23" s="140" t="s">
        <v>63</v>
      </c>
      <c r="D23" s="140"/>
      <c r="E23" s="142">
        <v>234</v>
      </c>
      <c r="F23" s="375">
        <v>91150.59</v>
      </c>
      <c r="G23" s="386"/>
      <c r="H23" s="375">
        <v>86070.89</v>
      </c>
      <c r="I23" s="376"/>
      <c r="J23" s="12"/>
    </row>
    <row r="24" spans="1:10" ht="12.75">
      <c r="A24" s="139"/>
      <c r="B24" s="146" t="s">
        <v>64</v>
      </c>
      <c r="C24" s="132"/>
      <c r="D24" s="132"/>
      <c r="E24" s="142"/>
      <c r="F24" s="375"/>
      <c r="G24" s="386"/>
      <c r="H24" s="375"/>
      <c r="I24" s="376"/>
      <c r="J24" s="12"/>
    </row>
    <row r="25" spans="1:10" ht="12.75">
      <c r="A25" s="139"/>
      <c r="B25" s="139" t="s">
        <v>65</v>
      </c>
      <c r="C25" s="140" t="s">
        <v>66</v>
      </c>
      <c r="D25" s="140"/>
      <c r="E25" s="142">
        <v>24</v>
      </c>
      <c r="F25" s="375">
        <v>9876069.13</v>
      </c>
      <c r="G25" s="386"/>
      <c r="H25" s="375">
        <v>7971532.23</v>
      </c>
      <c r="I25" s="376"/>
      <c r="J25" s="12"/>
    </row>
    <row r="26" spans="1:10" ht="12.75">
      <c r="A26" s="139"/>
      <c r="B26" s="139" t="s">
        <v>67</v>
      </c>
      <c r="C26" s="140" t="s">
        <v>68</v>
      </c>
      <c r="D26" s="140"/>
      <c r="E26" s="142">
        <v>261</v>
      </c>
      <c r="F26" s="375">
        <v>0</v>
      </c>
      <c r="G26" s="386"/>
      <c r="H26" s="375">
        <v>0</v>
      </c>
      <c r="I26" s="376"/>
      <c r="J26" s="12"/>
    </row>
    <row r="27" spans="1:10" ht="12.75">
      <c r="A27" s="139"/>
      <c r="B27" s="139" t="s">
        <v>69</v>
      </c>
      <c r="C27" s="140" t="s">
        <v>70</v>
      </c>
      <c r="D27" s="140"/>
      <c r="E27" s="149" t="s">
        <v>71</v>
      </c>
      <c r="F27" s="375">
        <v>0</v>
      </c>
      <c r="G27" s="386"/>
      <c r="H27" s="375">
        <v>0</v>
      </c>
      <c r="I27" s="376"/>
      <c r="J27" s="12"/>
    </row>
    <row r="28" spans="1:10" ht="10.15" customHeight="1">
      <c r="A28" s="139"/>
      <c r="B28" s="139"/>
      <c r="C28" s="140"/>
      <c r="D28" s="140"/>
      <c r="E28" s="149"/>
      <c r="F28" s="375"/>
      <c r="G28" s="386"/>
      <c r="H28" s="375"/>
      <c r="I28" s="376"/>
      <c r="J28" s="12"/>
    </row>
    <row r="29" spans="1:10" ht="12.75">
      <c r="A29" s="143" t="s">
        <v>72</v>
      </c>
      <c r="B29" s="144" t="s">
        <v>73</v>
      </c>
      <c r="C29" s="132"/>
      <c r="D29" s="132"/>
      <c r="E29" s="142">
        <v>25</v>
      </c>
      <c r="F29" s="371">
        <f>SUM(F30:F33)</f>
        <v>34916.9</v>
      </c>
      <c r="G29" s="387"/>
      <c r="H29" s="371">
        <f>SUM(H30:H33)</f>
        <v>37505.59</v>
      </c>
      <c r="I29" s="372"/>
      <c r="J29" s="12"/>
    </row>
    <row r="30" spans="1:10" ht="12.75">
      <c r="A30" s="139"/>
      <c r="B30" s="139" t="s">
        <v>50</v>
      </c>
      <c r="C30" s="140" t="s">
        <v>74</v>
      </c>
      <c r="D30" s="140"/>
      <c r="E30" s="142">
        <v>251</v>
      </c>
      <c r="F30" s="377">
        <v>34916.9</v>
      </c>
      <c r="G30" s="388"/>
      <c r="H30" s="377">
        <v>36405.59</v>
      </c>
      <c r="I30" s="378"/>
      <c r="J30" s="12"/>
    </row>
    <row r="31" spans="1:10" ht="12.75">
      <c r="A31" s="139"/>
      <c r="B31" s="139" t="s">
        <v>52</v>
      </c>
      <c r="C31" s="140" t="s">
        <v>75</v>
      </c>
      <c r="D31" s="140"/>
      <c r="E31" s="142">
        <v>252</v>
      </c>
      <c r="F31" s="375">
        <v>0</v>
      </c>
      <c r="G31" s="386"/>
      <c r="H31" s="375">
        <v>1100</v>
      </c>
      <c r="I31" s="376"/>
      <c r="J31" s="12"/>
    </row>
    <row r="32" spans="1:10" ht="12.75">
      <c r="A32" s="139"/>
      <c r="B32" s="139" t="s">
        <v>54</v>
      </c>
      <c r="C32" s="140" t="s">
        <v>76</v>
      </c>
      <c r="D32" s="140"/>
      <c r="E32" s="142">
        <v>254</v>
      </c>
      <c r="F32" s="375">
        <v>0</v>
      </c>
      <c r="G32" s="386"/>
      <c r="H32" s="375">
        <v>0</v>
      </c>
      <c r="I32" s="376"/>
      <c r="J32" s="12"/>
    </row>
    <row r="33" spans="1:10" ht="12.75">
      <c r="A33" s="139"/>
      <c r="B33" s="139" t="s">
        <v>56</v>
      </c>
      <c r="C33" s="140" t="s">
        <v>77</v>
      </c>
      <c r="D33" s="140"/>
      <c r="E33" s="142">
        <v>256</v>
      </c>
      <c r="F33" s="375">
        <v>0</v>
      </c>
      <c r="G33" s="386"/>
      <c r="H33" s="375">
        <v>0</v>
      </c>
      <c r="I33" s="376"/>
      <c r="J33" s="12"/>
    </row>
    <row r="34" spans="1:10" ht="10.15" customHeight="1">
      <c r="A34" s="139"/>
      <c r="B34" s="139"/>
      <c r="C34" s="140"/>
      <c r="D34" s="140"/>
      <c r="E34" s="142"/>
      <c r="F34" s="375"/>
      <c r="G34" s="386"/>
      <c r="H34" s="375"/>
      <c r="I34" s="376"/>
      <c r="J34" s="12"/>
    </row>
    <row r="35" spans="1:10" ht="12.75">
      <c r="A35" s="143" t="s">
        <v>78</v>
      </c>
      <c r="B35" s="144" t="s">
        <v>79</v>
      </c>
      <c r="C35" s="132"/>
      <c r="D35" s="132"/>
      <c r="E35" s="142">
        <v>27</v>
      </c>
      <c r="F35" s="371">
        <f>SUM(F36:F37)</f>
        <v>2019865.48</v>
      </c>
      <c r="G35" s="387"/>
      <c r="H35" s="371">
        <f>SUM(H36:H37)</f>
        <v>1115508.46</v>
      </c>
      <c r="I35" s="372"/>
      <c r="J35" s="12"/>
    </row>
    <row r="36" spans="1:10" ht="12.75">
      <c r="A36" s="139"/>
      <c r="B36" s="139" t="s">
        <v>50</v>
      </c>
      <c r="C36" s="140" t="s">
        <v>80</v>
      </c>
      <c r="D36" s="140"/>
      <c r="E36" s="149" t="s">
        <v>81</v>
      </c>
      <c r="F36" s="377">
        <v>2019865.48</v>
      </c>
      <c r="G36" s="388"/>
      <c r="H36" s="377">
        <v>1115508.46</v>
      </c>
      <c r="I36" s="378"/>
      <c r="J36" s="12"/>
    </row>
    <row r="37" spans="1:10" ht="12.75">
      <c r="A37" s="139"/>
      <c r="B37" s="139" t="s">
        <v>52</v>
      </c>
      <c r="C37" s="140" t="s">
        <v>82</v>
      </c>
      <c r="D37" s="140"/>
      <c r="E37" s="142">
        <v>275</v>
      </c>
      <c r="F37" s="375">
        <v>0</v>
      </c>
      <c r="G37" s="386"/>
      <c r="H37" s="375">
        <v>0</v>
      </c>
      <c r="I37" s="376"/>
      <c r="J37" s="12"/>
    </row>
    <row r="38" spans="1:10" ht="10.15" customHeight="1">
      <c r="A38" s="139"/>
      <c r="B38" s="139"/>
      <c r="C38" s="140"/>
      <c r="D38" s="140"/>
      <c r="E38" s="142"/>
      <c r="F38" s="375"/>
      <c r="G38" s="386"/>
      <c r="H38" s="375"/>
      <c r="I38" s="376"/>
      <c r="J38" s="12"/>
    </row>
    <row r="39" spans="1:10" ht="12.75">
      <c r="A39" s="143" t="s">
        <v>83</v>
      </c>
      <c r="B39" s="144" t="s">
        <v>84</v>
      </c>
      <c r="C39" s="132"/>
      <c r="D39" s="132"/>
      <c r="E39" s="142">
        <v>28</v>
      </c>
      <c r="F39" s="371">
        <f>SUM(F40:F41)</f>
        <v>11727163.9</v>
      </c>
      <c r="G39" s="387"/>
      <c r="H39" s="371">
        <f>SUM(H40:H41)</f>
        <v>11667678.25</v>
      </c>
      <c r="I39" s="372"/>
      <c r="J39" s="12"/>
    </row>
    <row r="40" spans="1:10" ht="12.75">
      <c r="A40" s="139"/>
      <c r="B40" s="139" t="s">
        <v>50</v>
      </c>
      <c r="C40" s="140" t="s">
        <v>85</v>
      </c>
      <c r="D40" s="140"/>
      <c r="E40" s="149" t="s">
        <v>86</v>
      </c>
      <c r="F40" s="377">
        <v>11727163.9</v>
      </c>
      <c r="G40" s="388"/>
      <c r="H40" s="377">
        <v>11667678.25</v>
      </c>
      <c r="I40" s="378"/>
      <c r="J40" s="12"/>
    </row>
    <row r="41" spans="1:10" ht="12.75">
      <c r="A41" s="139"/>
      <c r="B41" s="139" t="s">
        <v>52</v>
      </c>
      <c r="C41" s="140" t="s">
        <v>87</v>
      </c>
      <c r="D41" s="140"/>
      <c r="E41" s="142">
        <v>288</v>
      </c>
      <c r="F41" s="375">
        <v>0</v>
      </c>
      <c r="G41" s="386"/>
      <c r="H41" s="375">
        <v>0</v>
      </c>
      <c r="I41" s="376"/>
      <c r="J41" s="12"/>
    </row>
    <row r="42" spans="1:10" ht="9.6" customHeight="1">
      <c r="A42" s="139"/>
      <c r="B42" s="139"/>
      <c r="C42" s="140"/>
      <c r="D42" s="140"/>
      <c r="E42" s="142"/>
      <c r="F42" s="375"/>
      <c r="G42" s="386"/>
      <c r="H42" s="375"/>
      <c r="I42" s="376"/>
      <c r="J42" s="12"/>
    </row>
    <row r="43" spans="1:10" ht="12.75">
      <c r="A43" s="136" t="s">
        <v>88</v>
      </c>
      <c r="B43" s="136"/>
      <c r="C43" s="136"/>
      <c r="D43" s="136"/>
      <c r="E43" s="142" t="s">
        <v>89</v>
      </c>
      <c r="F43" s="382">
        <f>F45+F47+F57+F59</f>
        <v>41891612.71</v>
      </c>
      <c r="G43" s="389"/>
      <c r="H43" s="382">
        <f>H45+H47+H57+H59</f>
        <v>42921754.1</v>
      </c>
      <c r="I43" s="383"/>
      <c r="J43" s="12"/>
    </row>
    <row r="44" spans="1:10" ht="8.45" customHeight="1">
      <c r="A44" s="136"/>
      <c r="B44" s="136"/>
      <c r="C44" s="136"/>
      <c r="D44" s="136"/>
      <c r="E44" s="142"/>
      <c r="F44" s="384"/>
      <c r="G44" s="390"/>
      <c r="H44" s="384"/>
      <c r="I44" s="385"/>
      <c r="J44" s="12"/>
    </row>
    <row r="45" spans="1:10" ht="12.75">
      <c r="A45" s="143" t="s">
        <v>90</v>
      </c>
      <c r="B45" s="144" t="s">
        <v>91</v>
      </c>
      <c r="C45" s="132"/>
      <c r="D45" s="132"/>
      <c r="E45" s="142">
        <v>301</v>
      </c>
      <c r="F45" s="371">
        <v>0</v>
      </c>
      <c r="G45" s="387"/>
      <c r="H45" s="379">
        <v>0</v>
      </c>
      <c r="I45" s="380"/>
      <c r="J45" s="12"/>
    </row>
    <row r="46" spans="1:10" ht="10.15" customHeight="1">
      <c r="A46" s="143"/>
      <c r="B46" s="144"/>
      <c r="C46" s="132"/>
      <c r="D46" s="132"/>
      <c r="E46" s="142"/>
      <c r="F46" s="373"/>
      <c r="G46" s="392"/>
      <c r="H46" s="373"/>
      <c r="I46" s="374"/>
      <c r="J46" s="12"/>
    </row>
    <row r="47" spans="1:10" ht="12.75">
      <c r="A47" s="143" t="s">
        <v>92</v>
      </c>
      <c r="B47" s="144" t="s">
        <v>93</v>
      </c>
      <c r="C47" s="132"/>
      <c r="D47" s="132"/>
      <c r="E47" s="142" t="s">
        <v>94</v>
      </c>
      <c r="F47" s="371">
        <f>F48+F49</f>
        <v>6351067.7700000005</v>
      </c>
      <c r="G47" s="387"/>
      <c r="H47" s="371">
        <f>H48+H49</f>
        <v>8681993.06</v>
      </c>
      <c r="I47" s="372"/>
      <c r="J47" s="12"/>
    </row>
    <row r="48" spans="1:10" ht="12.75">
      <c r="A48" s="139"/>
      <c r="B48" s="139" t="s">
        <v>50</v>
      </c>
      <c r="C48" s="140" t="s">
        <v>95</v>
      </c>
      <c r="D48" s="140"/>
      <c r="E48" s="142">
        <v>40</v>
      </c>
      <c r="F48" s="377">
        <v>3160634.41</v>
      </c>
      <c r="G48" s="388"/>
      <c r="H48" s="377">
        <v>3954058.4</v>
      </c>
      <c r="I48" s="378"/>
      <c r="J48" s="12"/>
    </row>
    <row r="49" spans="1:10" ht="12.75">
      <c r="A49" s="139"/>
      <c r="B49" s="139" t="s">
        <v>52</v>
      </c>
      <c r="C49" s="140" t="s">
        <v>96</v>
      </c>
      <c r="D49" s="140"/>
      <c r="E49" s="142" t="s">
        <v>97</v>
      </c>
      <c r="F49" s="375">
        <f>SUM(F50:F55)</f>
        <v>3190433.3600000003</v>
      </c>
      <c r="G49" s="386"/>
      <c r="H49" s="375">
        <f>SUM(H50:H55)</f>
        <v>4727934.66</v>
      </c>
      <c r="I49" s="376"/>
      <c r="J49" s="12"/>
    </row>
    <row r="50" spans="1:10" ht="12.75">
      <c r="A50" s="139"/>
      <c r="B50" s="132"/>
      <c r="C50" s="140" t="s">
        <v>98</v>
      </c>
      <c r="D50" s="140"/>
      <c r="E50" s="142" t="s">
        <v>99</v>
      </c>
      <c r="F50" s="375">
        <v>919527.27</v>
      </c>
      <c r="G50" s="386"/>
      <c r="H50" s="375">
        <v>2452760.73</v>
      </c>
      <c r="I50" s="376"/>
      <c r="J50" s="12"/>
    </row>
    <row r="51" spans="1:10" ht="12.75">
      <c r="A51" s="139"/>
      <c r="B51" s="132"/>
      <c r="C51" s="140" t="s">
        <v>100</v>
      </c>
      <c r="D51" s="140"/>
      <c r="E51" s="142">
        <v>413</v>
      </c>
      <c r="F51" s="375">
        <v>497389.6</v>
      </c>
      <c r="G51" s="386"/>
      <c r="H51" s="375">
        <v>246633.94</v>
      </c>
      <c r="I51" s="376"/>
      <c r="J51" s="12"/>
    </row>
    <row r="52" spans="1:10" ht="12.75">
      <c r="A52" s="139"/>
      <c r="B52" s="132"/>
      <c r="C52" s="140" t="s">
        <v>101</v>
      </c>
      <c r="D52" s="140"/>
      <c r="E52" s="142">
        <v>415</v>
      </c>
      <c r="F52" s="375">
        <v>2101.21</v>
      </c>
      <c r="G52" s="386"/>
      <c r="H52" s="375">
        <v>2168.7</v>
      </c>
      <c r="I52" s="376"/>
      <c r="J52" s="12"/>
    </row>
    <row r="53" spans="1:10" ht="12.75">
      <c r="A53" s="139"/>
      <c r="B53" s="132"/>
      <c r="C53" s="140" t="s">
        <v>102</v>
      </c>
      <c r="D53" s="140"/>
      <c r="E53" s="149" t="s">
        <v>103</v>
      </c>
      <c r="F53" s="375">
        <v>1749331.58</v>
      </c>
      <c r="G53" s="386"/>
      <c r="H53" s="375">
        <v>2001260.68</v>
      </c>
      <c r="I53" s="376"/>
      <c r="J53" s="12"/>
    </row>
    <row r="54" spans="1:10" ht="12.75">
      <c r="A54" s="139"/>
      <c r="B54" s="139" t="s">
        <v>54</v>
      </c>
      <c r="C54" s="140" t="s">
        <v>104</v>
      </c>
      <c r="D54" s="140"/>
      <c r="E54" s="142">
        <v>4251</v>
      </c>
      <c r="F54" s="375">
        <v>22083.7</v>
      </c>
      <c r="G54" s="386"/>
      <c r="H54" s="375">
        <v>25110.61</v>
      </c>
      <c r="I54" s="376"/>
      <c r="J54" s="12"/>
    </row>
    <row r="55" spans="1:10" ht="12.75">
      <c r="A55" s="139"/>
      <c r="B55" s="139" t="s">
        <v>56</v>
      </c>
      <c r="C55" s="140" t="s">
        <v>105</v>
      </c>
      <c r="D55" s="140"/>
      <c r="E55" s="149" t="s">
        <v>106</v>
      </c>
      <c r="F55" s="375">
        <v>0</v>
      </c>
      <c r="G55" s="386"/>
      <c r="H55" s="375">
        <v>0</v>
      </c>
      <c r="I55" s="376"/>
      <c r="J55" s="12"/>
    </row>
    <row r="56" spans="1:10" ht="10.15" customHeight="1">
      <c r="A56" s="139"/>
      <c r="B56" s="139"/>
      <c r="C56" s="140"/>
      <c r="D56" s="140"/>
      <c r="E56" s="149"/>
      <c r="F56" s="375"/>
      <c r="G56" s="386"/>
      <c r="H56" s="375"/>
      <c r="I56" s="376"/>
      <c r="J56" s="12"/>
    </row>
    <row r="57" spans="1:10" ht="12.75">
      <c r="A57" s="143" t="s">
        <v>107</v>
      </c>
      <c r="B57" s="144" t="s">
        <v>108</v>
      </c>
      <c r="C57" s="132"/>
      <c r="D57" s="132"/>
      <c r="E57" s="142" t="s">
        <v>109</v>
      </c>
      <c r="F57" s="381">
        <v>0</v>
      </c>
      <c r="G57" s="386"/>
      <c r="H57" s="381">
        <v>0</v>
      </c>
      <c r="I57" s="376"/>
      <c r="J57" s="12"/>
    </row>
    <row r="58" spans="1:10" ht="10.15" customHeight="1">
      <c r="A58" s="143"/>
      <c r="B58" s="144"/>
      <c r="C58" s="132"/>
      <c r="D58" s="132"/>
      <c r="E58" s="142"/>
      <c r="F58" s="375"/>
      <c r="G58" s="386"/>
      <c r="H58" s="375"/>
      <c r="I58" s="376"/>
      <c r="J58" s="12"/>
    </row>
    <row r="59" spans="1:10" ht="12.75">
      <c r="A59" s="143" t="s">
        <v>110</v>
      </c>
      <c r="B59" s="144" t="s">
        <v>111</v>
      </c>
      <c r="C59" s="132"/>
      <c r="D59" s="132"/>
      <c r="E59" s="142" t="s">
        <v>112</v>
      </c>
      <c r="F59" s="371">
        <f>SUM(F60:F62)</f>
        <v>35540544.94</v>
      </c>
      <c r="G59" s="387"/>
      <c r="H59" s="371">
        <f>SUM(H60:H62)</f>
        <v>34239761.04</v>
      </c>
      <c r="I59" s="372"/>
      <c r="J59" s="12"/>
    </row>
    <row r="60" spans="1:10" ht="12.75">
      <c r="A60" s="139"/>
      <c r="B60" s="139" t="s">
        <v>50</v>
      </c>
      <c r="C60" s="140" t="s">
        <v>113</v>
      </c>
      <c r="D60" s="140"/>
      <c r="E60" s="142">
        <v>553</v>
      </c>
      <c r="F60" s="377">
        <v>0</v>
      </c>
      <c r="G60" s="388"/>
      <c r="H60" s="377">
        <v>0</v>
      </c>
      <c r="I60" s="378"/>
      <c r="J60" s="12"/>
    </row>
    <row r="61" spans="1:10" ht="12.75">
      <c r="A61" s="139"/>
      <c r="B61" s="139" t="s">
        <v>52</v>
      </c>
      <c r="C61" s="140" t="s">
        <v>114</v>
      </c>
      <c r="D61" s="140"/>
      <c r="E61" s="149">
        <v>55</v>
      </c>
      <c r="F61" s="375">
        <v>35539881.11</v>
      </c>
      <c r="G61" s="386"/>
      <c r="H61" s="375">
        <v>34239475.65</v>
      </c>
      <c r="I61" s="376"/>
      <c r="J61" s="12"/>
    </row>
    <row r="62" spans="1:10" ht="12.75">
      <c r="A62" s="139"/>
      <c r="B62" s="139" t="s">
        <v>54</v>
      </c>
      <c r="C62" s="140" t="s">
        <v>115</v>
      </c>
      <c r="D62" s="140"/>
      <c r="E62" s="142" t="s">
        <v>116</v>
      </c>
      <c r="F62" s="375">
        <v>663.83</v>
      </c>
      <c r="G62" s="386"/>
      <c r="H62" s="375">
        <v>285.39</v>
      </c>
      <c r="I62" s="376"/>
      <c r="J62" s="12"/>
    </row>
    <row r="63" spans="1:10" ht="10.15" customHeight="1">
      <c r="A63" s="139"/>
      <c r="B63" s="139"/>
      <c r="C63" s="140"/>
      <c r="D63" s="140"/>
      <c r="E63" s="142"/>
      <c r="F63" s="375"/>
      <c r="G63" s="386"/>
      <c r="H63" s="375"/>
      <c r="I63" s="376"/>
      <c r="J63" s="12"/>
    </row>
    <row r="64" spans="1:10" ht="12.75">
      <c r="A64" s="143" t="s">
        <v>117</v>
      </c>
      <c r="B64" s="144" t="s">
        <v>118</v>
      </c>
      <c r="C64" s="132"/>
      <c r="D64" s="132"/>
      <c r="E64" s="142" t="s">
        <v>119</v>
      </c>
      <c r="F64" s="371">
        <v>34181.99</v>
      </c>
      <c r="G64" s="387"/>
      <c r="H64" s="371">
        <v>658.99</v>
      </c>
      <c r="I64" s="372"/>
      <c r="J64" s="12"/>
    </row>
    <row r="65" spans="1:10" ht="10.15" customHeight="1">
      <c r="A65" s="139"/>
      <c r="B65" s="132"/>
      <c r="C65" s="144"/>
      <c r="D65" s="144"/>
      <c r="E65" s="150"/>
      <c r="F65" s="377"/>
      <c r="G65" s="388"/>
      <c r="H65" s="377"/>
      <c r="I65" s="378"/>
      <c r="J65" s="12"/>
    </row>
    <row r="66" spans="1:10" ht="13.5" thickBot="1">
      <c r="A66" s="139"/>
      <c r="B66" s="132"/>
      <c r="C66" s="143" t="s">
        <v>120</v>
      </c>
      <c r="D66" s="143"/>
      <c r="E66" s="151" t="s">
        <v>121</v>
      </c>
      <c r="F66" s="367">
        <f>F10+F43+F64</f>
        <v>123549655.69000001</v>
      </c>
      <c r="G66" s="391"/>
      <c r="H66" s="367">
        <f>H10+H43+H64</f>
        <v>121021355.83</v>
      </c>
      <c r="I66" s="368"/>
      <c r="J66" s="12"/>
    </row>
    <row r="67" spans="1:10" ht="15">
      <c r="A67" s="13"/>
      <c r="B67" s="12"/>
      <c r="C67" s="12"/>
      <c r="D67" s="12"/>
      <c r="E67" s="12"/>
      <c r="F67" s="12"/>
      <c r="G67" s="12"/>
      <c r="H67" s="12"/>
      <c r="I67" s="14"/>
      <c r="J67" s="14"/>
    </row>
    <row r="68" spans="1:10" ht="15">
      <c r="A68" s="13"/>
      <c r="B68" s="12"/>
      <c r="C68" s="12"/>
      <c r="D68" s="12"/>
      <c r="E68" s="12"/>
      <c r="F68" s="12"/>
      <c r="G68" s="12"/>
      <c r="H68" s="12"/>
      <c r="I68" s="14"/>
      <c r="J68" s="14"/>
    </row>
    <row r="69" spans="1:10" ht="15">
      <c r="A69" s="13"/>
      <c r="B69" s="12"/>
      <c r="C69" s="12"/>
      <c r="D69" s="12"/>
      <c r="E69" s="12"/>
      <c r="F69" s="12"/>
      <c r="G69" s="12"/>
      <c r="H69" s="12"/>
      <c r="I69" s="14"/>
      <c r="J69" s="14"/>
    </row>
    <row r="70" spans="1:10" ht="15">
      <c r="A70" s="13"/>
      <c r="B70" s="12"/>
      <c r="C70" s="12"/>
      <c r="D70" s="12"/>
      <c r="E70" s="12"/>
      <c r="F70" s="12"/>
      <c r="G70" s="12"/>
      <c r="H70" s="12"/>
      <c r="I70" s="14"/>
      <c r="J70" s="14"/>
    </row>
    <row r="71" spans="1:10" ht="15">
      <c r="A71" s="13"/>
      <c r="B71" s="12"/>
      <c r="C71" s="12"/>
      <c r="D71" s="12"/>
      <c r="E71" s="12"/>
      <c r="F71" s="12"/>
      <c r="G71" s="12"/>
      <c r="H71" s="12"/>
      <c r="I71" s="14"/>
      <c r="J71" s="14"/>
    </row>
    <row r="72" spans="1:10" ht="15">
      <c r="A72" s="13"/>
      <c r="B72" s="12"/>
      <c r="C72" s="12"/>
      <c r="D72" s="12"/>
      <c r="E72" s="12"/>
      <c r="F72" s="12"/>
      <c r="G72" s="12"/>
      <c r="H72" s="12"/>
      <c r="I72" s="14"/>
      <c r="J72" s="14"/>
    </row>
    <row r="73" spans="1:10" ht="15">
      <c r="A73" s="13"/>
      <c r="B73" s="12"/>
      <c r="C73" s="12"/>
      <c r="D73" s="12"/>
      <c r="E73" s="12"/>
      <c r="F73" s="12"/>
      <c r="G73" s="12"/>
      <c r="H73" s="12"/>
      <c r="I73" s="14"/>
      <c r="J73" s="14"/>
    </row>
    <row r="74" spans="1:10" ht="15">
      <c r="A74" s="13"/>
      <c r="B74" s="12"/>
      <c r="C74" s="12"/>
      <c r="D74" s="12"/>
      <c r="E74" s="12"/>
      <c r="F74" s="12"/>
      <c r="G74" s="12"/>
      <c r="H74" s="12"/>
      <c r="I74" s="14"/>
      <c r="J74" s="14"/>
    </row>
    <row r="75" spans="1:10" ht="15">
      <c r="A75" s="13"/>
      <c r="B75" s="12"/>
      <c r="C75" s="12"/>
      <c r="D75" s="12"/>
      <c r="E75" s="12"/>
      <c r="F75" s="12"/>
      <c r="G75" s="12"/>
      <c r="H75" s="12"/>
      <c r="I75" s="14"/>
      <c r="J75" s="14"/>
    </row>
    <row r="76" spans="1:10" ht="15">
      <c r="A76" s="13"/>
      <c r="B76" s="12"/>
      <c r="C76" s="12"/>
      <c r="D76" s="12"/>
      <c r="E76" s="12"/>
      <c r="F76" s="12"/>
      <c r="G76" s="12"/>
      <c r="H76" s="12"/>
      <c r="I76" s="14"/>
      <c r="J76" s="14"/>
    </row>
    <row r="77" spans="1:10" ht="15">
      <c r="A77" s="13"/>
      <c r="B77" s="12"/>
      <c r="C77" s="12"/>
      <c r="D77" s="12"/>
      <c r="E77" s="12"/>
      <c r="F77" s="12"/>
      <c r="G77" s="12"/>
      <c r="H77" s="12"/>
      <c r="I77" s="14"/>
      <c r="J77" s="14"/>
    </row>
    <row r="78" spans="1:10" ht="15">
      <c r="A78" s="13"/>
      <c r="B78" s="12"/>
      <c r="C78" s="12"/>
      <c r="D78" s="12"/>
      <c r="E78" s="12"/>
      <c r="F78" s="12"/>
      <c r="G78" s="12"/>
      <c r="H78" s="12"/>
      <c r="I78" s="14"/>
      <c r="J78" s="14"/>
    </row>
    <row r="79" spans="1:10" ht="15">
      <c r="A79" s="13"/>
      <c r="B79" s="12"/>
      <c r="C79" s="12"/>
      <c r="D79" s="12"/>
      <c r="E79" s="12"/>
      <c r="F79" s="12"/>
      <c r="G79" s="12"/>
      <c r="H79" s="12"/>
      <c r="I79" s="14"/>
      <c r="J79" s="14"/>
    </row>
    <row r="80" spans="1:10" ht="15">
      <c r="A80" s="13"/>
      <c r="B80" s="12"/>
      <c r="C80" s="12"/>
      <c r="D80" s="12"/>
      <c r="E80" s="12"/>
      <c r="F80" s="12"/>
      <c r="G80" s="12"/>
      <c r="H80" s="12"/>
      <c r="I80" s="14"/>
      <c r="J80" s="14"/>
    </row>
    <row r="81" spans="1:10" ht="15">
      <c r="A81" s="13"/>
      <c r="B81" s="12"/>
      <c r="C81" s="12"/>
      <c r="D81" s="12"/>
      <c r="E81" s="12"/>
      <c r="F81" s="12"/>
      <c r="G81" s="12"/>
      <c r="H81" s="12"/>
      <c r="I81" s="14"/>
      <c r="J81" s="14"/>
    </row>
    <row r="82" spans="1:10" ht="15">
      <c r="A82" s="13"/>
      <c r="B82" s="12"/>
      <c r="C82" s="12"/>
      <c r="D82" s="12"/>
      <c r="E82" s="12"/>
      <c r="F82" s="12"/>
      <c r="G82" s="12"/>
      <c r="H82" s="12"/>
      <c r="I82" s="14"/>
      <c r="J82" s="14"/>
    </row>
    <row r="83" spans="1:10" ht="15">
      <c r="A83" s="13"/>
      <c r="B83" s="12"/>
      <c r="C83" s="12"/>
      <c r="D83" s="12"/>
      <c r="E83" s="12"/>
      <c r="F83" s="12"/>
      <c r="G83" s="12"/>
      <c r="H83" s="12"/>
      <c r="I83" s="14"/>
      <c r="J83" s="14"/>
    </row>
    <row r="84" spans="1:10" ht="15">
      <c r="A84" s="13"/>
      <c r="B84" s="12"/>
      <c r="C84" s="12"/>
      <c r="D84" s="12"/>
      <c r="E84" s="12"/>
      <c r="F84" s="12"/>
      <c r="G84" s="12"/>
      <c r="H84" s="12"/>
      <c r="I84" s="14"/>
      <c r="J84" s="14"/>
    </row>
    <row r="85" spans="1:10" ht="15">
      <c r="A85" s="13"/>
      <c r="B85" s="12"/>
      <c r="C85" s="12"/>
      <c r="D85" s="12"/>
      <c r="E85" s="12"/>
      <c r="F85" s="12"/>
      <c r="G85" s="12"/>
      <c r="H85" s="12"/>
      <c r="I85" s="14"/>
      <c r="J85" s="14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9"/>
  <sheetViews>
    <sheetView workbookViewId="0" topLeftCell="A39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3.15" customHeight="1">
      <c r="A1" s="278" t="str">
        <f>Coordonnées!A1</f>
        <v>Synthèse des Comptes</v>
      </c>
      <c r="B1" s="279"/>
      <c r="C1" s="275" t="str">
        <f>Coordonnées!D1</f>
        <v>Administration communale de</v>
      </c>
      <c r="D1" s="279" t="str">
        <f>Coordonnées!J1</f>
        <v>AC FLEURUS</v>
      </c>
      <c r="E1" s="279"/>
      <c r="F1" s="279"/>
      <c r="G1" s="275" t="str">
        <f>Coordonnées!P1</f>
        <v>Code INS</v>
      </c>
      <c r="H1" s="400"/>
      <c r="I1" s="181">
        <f>Coordonnées!R1</f>
        <v>52021</v>
      </c>
      <c r="J1" s="15"/>
    </row>
    <row r="2" spans="1:10" ht="12.75">
      <c r="A2" s="280"/>
      <c r="B2" s="281"/>
      <c r="C2" s="276"/>
      <c r="D2" s="281"/>
      <c r="E2" s="281"/>
      <c r="F2" s="281"/>
      <c r="G2" s="277" t="str">
        <f>Coordonnées!P2</f>
        <v>Exercice:</v>
      </c>
      <c r="H2" s="422"/>
      <c r="I2" s="182">
        <f>Coordonnées!R2</f>
        <v>2022</v>
      </c>
      <c r="J2" s="15"/>
    </row>
    <row r="3" spans="1:10" ht="12.75">
      <c r="A3" s="418" t="str">
        <f>Coordonnées!A3</f>
        <v>Modèle officiel généré par l'application eComptes © SPW Intérieur et Action Sociale</v>
      </c>
      <c r="B3" s="418"/>
      <c r="C3" s="418"/>
      <c r="D3" s="418"/>
      <c r="E3" s="418"/>
      <c r="F3" s="180"/>
      <c r="G3" s="423" t="str">
        <f>Coordonnées!P3</f>
        <v>Version:</v>
      </c>
      <c r="H3" s="424"/>
      <c r="I3" s="171">
        <f>Coordonnées!R3</f>
        <v>1</v>
      </c>
      <c r="J3" s="15"/>
    </row>
    <row r="4" spans="1:10" ht="12.75">
      <c r="A4" s="37"/>
      <c r="B4" s="32"/>
      <c r="C4" s="38"/>
      <c r="D4" s="38"/>
      <c r="E4" s="39"/>
      <c r="F4" s="39"/>
      <c r="G4" s="39"/>
      <c r="H4" s="39"/>
      <c r="I4" s="40"/>
      <c r="J4" s="15"/>
    </row>
    <row r="5" spans="1:10" ht="13.5" thickBot="1">
      <c r="A5" s="31"/>
      <c r="B5" s="32"/>
      <c r="D5" s="33"/>
      <c r="E5" s="32"/>
      <c r="F5" s="34"/>
      <c r="G5" s="34"/>
      <c r="H5" s="34"/>
      <c r="I5" s="34"/>
      <c r="J5" s="16"/>
    </row>
    <row r="6" spans="1:10" ht="12.75">
      <c r="A6" s="115"/>
      <c r="B6" s="116"/>
      <c r="C6" s="117" t="s">
        <v>39</v>
      </c>
      <c r="D6" s="116"/>
      <c r="E6" s="419" t="s">
        <v>41</v>
      </c>
      <c r="F6" s="425">
        <f>I2</f>
        <v>2022</v>
      </c>
      <c r="G6" s="431"/>
      <c r="H6" s="425">
        <f>F6-1</f>
        <v>2021</v>
      </c>
      <c r="I6" s="426"/>
      <c r="J6" s="16"/>
    </row>
    <row r="7" spans="1:10" ht="10.15" customHeight="1">
      <c r="A7" s="115"/>
      <c r="B7" s="116"/>
      <c r="C7" s="116"/>
      <c r="D7" s="118"/>
      <c r="E7" s="420"/>
      <c r="F7" s="427"/>
      <c r="G7" s="432"/>
      <c r="H7" s="427"/>
      <c r="I7" s="428"/>
      <c r="J7" s="16"/>
    </row>
    <row r="8" spans="1:10" ht="13.5" thickBot="1">
      <c r="A8" s="115"/>
      <c r="B8" s="116"/>
      <c r="C8" s="118" t="s">
        <v>122</v>
      </c>
      <c r="D8" s="116"/>
      <c r="E8" s="421"/>
      <c r="F8" s="429"/>
      <c r="G8" s="433"/>
      <c r="H8" s="429"/>
      <c r="I8" s="430"/>
      <c r="J8" s="16"/>
    </row>
    <row r="9" spans="1:10" ht="10.15" customHeight="1">
      <c r="A9" s="115"/>
      <c r="B9" s="116"/>
      <c r="C9" s="116"/>
      <c r="D9" s="116"/>
      <c r="E9" s="119"/>
      <c r="F9" s="434"/>
      <c r="G9" s="435"/>
      <c r="H9" s="434"/>
      <c r="I9" s="446"/>
      <c r="J9" s="16"/>
    </row>
    <row r="10" spans="1:10" ht="12.75">
      <c r="A10" s="115"/>
      <c r="B10" s="116"/>
      <c r="C10" s="120" t="s">
        <v>123</v>
      </c>
      <c r="D10" s="120"/>
      <c r="E10" s="121" t="s">
        <v>124</v>
      </c>
      <c r="F10" s="371">
        <f>F12+F14+F16+F21+F25+F31</f>
        <v>86858331.01</v>
      </c>
      <c r="G10" s="387"/>
      <c r="H10" s="371">
        <f>H12+H14+H16+H21+H25+H31</f>
        <v>83729759.27</v>
      </c>
      <c r="I10" s="372"/>
      <c r="J10" s="16"/>
    </row>
    <row r="11" spans="1:10" ht="10.15" customHeight="1">
      <c r="A11" s="115"/>
      <c r="B11" s="116"/>
      <c r="C11" s="120"/>
      <c r="D11" s="120"/>
      <c r="E11" s="121"/>
      <c r="F11" s="373"/>
      <c r="G11" s="392"/>
      <c r="H11" s="373"/>
      <c r="I11" s="374"/>
      <c r="J11" s="16"/>
    </row>
    <row r="12" spans="1:10" ht="12.75">
      <c r="A12" s="122" t="s">
        <v>125</v>
      </c>
      <c r="B12" s="123" t="s">
        <v>126</v>
      </c>
      <c r="C12" s="116"/>
      <c r="D12" s="116"/>
      <c r="E12" s="124">
        <v>10</v>
      </c>
      <c r="F12" s="371">
        <v>39782422.89</v>
      </c>
      <c r="G12" s="387"/>
      <c r="H12" s="371">
        <v>39782422.89</v>
      </c>
      <c r="I12" s="372"/>
      <c r="J12" s="16"/>
    </row>
    <row r="13" spans="1:10" ht="10.15" customHeight="1">
      <c r="A13" s="122"/>
      <c r="B13" s="123"/>
      <c r="C13" s="116"/>
      <c r="D13" s="116"/>
      <c r="E13" s="124"/>
      <c r="F13" s="373"/>
      <c r="G13" s="392"/>
      <c r="H13" s="373"/>
      <c r="I13" s="374"/>
      <c r="J13" s="16"/>
    </row>
    <row r="14" spans="1:10" ht="12.75">
      <c r="A14" s="122" t="s">
        <v>127</v>
      </c>
      <c r="B14" s="123" t="s">
        <v>128</v>
      </c>
      <c r="C14" s="116"/>
      <c r="D14" s="116"/>
      <c r="E14" s="124">
        <v>12</v>
      </c>
      <c r="F14" s="371">
        <v>11502194.15</v>
      </c>
      <c r="G14" s="387"/>
      <c r="H14" s="371">
        <v>12003838.55</v>
      </c>
      <c r="I14" s="372"/>
      <c r="J14" s="16"/>
    </row>
    <row r="15" spans="1:10" ht="10.15" customHeight="1">
      <c r="A15" s="122"/>
      <c r="B15" s="123"/>
      <c r="C15" s="116"/>
      <c r="D15" s="116"/>
      <c r="E15" s="124"/>
      <c r="F15" s="373"/>
      <c r="G15" s="392"/>
      <c r="H15" s="373"/>
      <c r="I15" s="374"/>
      <c r="J15" s="16"/>
    </row>
    <row r="16" spans="1:10" ht="12.75">
      <c r="A16" s="122" t="s">
        <v>129</v>
      </c>
      <c r="B16" s="123" t="s">
        <v>130</v>
      </c>
      <c r="C16" s="116"/>
      <c r="D16" s="116"/>
      <c r="E16" s="124">
        <v>13</v>
      </c>
      <c r="F16" s="371">
        <f>SUM(F17:F19)</f>
        <v>3540898.76</v>
      </c>
      <c r="G16" s="387"/>
      <c r="H16" s="371">
        <f>SUM(H17:H19)</f>
        <v>500362.94</v>
      </c>
      <c r="I16" s="372"/>
      <c r="J16" s="16"/>
    </row>
    <row r="17" spans="1:10" ht="12.75">
      <c r="A17" s="115"/>
      <c r="B17" s="125" t="s">
        <v>131</v>
      </c>
      <c r="C17" s="126" t="s">
        <v>132</v>
      </c>
      <c r="D17" s="126"/>
      <c r="E17" s="124">
        <v>1301</v>
      </c>
      <c r="F17" s="436">
        <v>-19264.46</v>
      </c>
      <c r="G17" s="437"/>
      <c r="H17" s="436">
        <v>-501644.4</v>
      </c>
      <c r="I17" s="447"/>
      <c r="J17" s="16"/>
    </row>
    <row r="18" spans="1:10" ht="12.75">
      <c r="A18" s="115"/>
      <c r="B18" s="125" t="s">
        <v>133</v>
      </c>
      <c r="C18" s="126" t="s">
        <v>134</v>
      </c>
      <c r="D18" s="126"/>
      <c r="E18" s="124">
        <v>1302</v>
      </c>
      <c r="F18" s="438">
        <v>1021271.8</v>
      </c>
      <c r="G18" s="439"/>
      <c r="H18" s="438">
        <v>-19264.46</v>
      </c>
      <c r="I18" s="448"/>
      <c r="J18" s="16"/>
    </row>
    <row r="19" spans="1:10" ht="12.75">
      <c r="A19" s="115"/>
      <c r="B19" s="125" t="s">
        <v>135</v>
      </c>
      <c r="C19" s="126" t="s">
        <v>136</v>
      </c>
      <c r="D19" s="126"/>
      <c r="E19" s="124">
        <v>1303</v>
      </c>
      <c r="F19" s="438">
        <v>2538891.42</v>
      </c>
      <c r="G19" s="439"/>
      <c r="H19" s="438">
        <v>1021271.8</v>
      </c>
      <c r="I19" s="448"/>
      <c r="J19" s="16"/>
    </row>
    <row r="20" spans="1:10" ht="10.15" customHeight="1">
      <c r="A20" s="115"/>
      <c r="B20" s="125"/>
      <c r="C20" s="126"/>
      <c r="D20" s="126"/>
      <c r="E20" s="124"/>
      <c r="F20" s="438"/>
      <c r="G20" s="439"/>
      <c r="H20" s="438"/>
      <c r="I20" s="448"/>
      <c r="J20" s="16"/>
    </row>
    <row r="21" spans="1:10" ht="12.75">
      <c r="A21" s="122" t="s">
        <v>137</v>
      </c>
      <c r="B21" s="123" t="s">
        <v>138</v>
      </c>
      <c r="C21" s="116"/>
      <c r="D21" s="116"/>
      <c r="E21" s="124">
        <v>14</v>
      </c>
      <c r="F21" s="371">
        <f>SUM(F22:F23)</f>
        <v>8678734.23</v>
      </c>
      <c r="G21" s="387"/>
      <c r="H21" s="371">
        <f>SUM(H22:H23)</f>
        <v>9113063.9</v>
      </c>
      <c r="I21" s="372"/>
      <c r="J21" s="16"/>
    </row>
    <row r="22" spans="1:10" ht="12.75">
      <c r="A22" s="115"/>
      <c r="B22" s="125" t="s">
        <v>131</v>
      </c>
      <c r="C22" s="126" t="s">
        <v>139</v>
      </c>
      <c r="D22" s="126"/>
      <c r="E22" s="124">
        <v>14104</v>
      </c>
      <c r="F22" s="436">
        <v>400135.11</v>
      </c>
      <c r="G22" s="437"/>
      <c r="H22" s="436">
        <v>0</v>
      </c>
      <c r="I22" s="447"/>
      <c r="J22" s="16"/>
    </row>
    <row r="23" spans="1:10" ht="12.75">
      <c r="A23" s="115"/>
      <c r="B23" s="125" t="s">
        <v>133</v>
      </c>
      <c r="C23" s="126" t="s">
        <v>140</v>
      </c>
      <c r="D23" s="126"/>
      <c r="E23" s="124">
        <v>14105</v>
      </c>
      <c r="F23" s="438">
        <v>8278599.12</v>
      </c>
      <c r="G23" s="439"/>
      <c r="H23" s="438">
        <v>9113063.9</v>
      </c>
      <c r="I23" s="448"/>
      <c r="J23" s="16"/>
    </row>
    <row r="24" spans="1:10" ht="10.15" customHeight="1">
      <c r="A24" s="115"/>
      <c r="B24" s="125"/>
      <c r="C24" s="126"/>
      <c r="D24" s="126"/>
      <c r="E24" s="124"/>
      <c r="F24" s="438"/>
      <c r="G24" s="439"/>
      <c r="H24" s="438"/>
      <c r="I24" s="448"/>
      <c r="J24" s="16"/>
    </row>
    <row r="25" spans="1:10" ht="12.75">
      <c r="A25" s="122" t="s">
        <v>141</v>
      </c>
      <c r="B25" s="123" t="s">
        <v>142</v>
      </c>
      <c r="C25" s="116"/>
      <c r="D25" s="116"/>
      <c r="E25" s="124">
        <v>15</v>
      </c>
      <c r="F25" s="371">
        <f>SUM(F26:F29)</f>
        <v>18446080.98</v>
      </c>
      <c r="G25" s="387"/>
      <c r="H25" s="371">
        <f>SUM(H26:H29)</f>
        <v>18172070.990000002</v>
      </c>
      <c r="I25" s="372"/>
      <c r="J25" s="16"/>
    </row>
    <row r="26" spans="1:10" ht="12.75">
      <c r="A26" s="115"/>
      <c r="B26" s="125" t="s">
        <v>131</v>
      </c>
      <c r="C26" s="126" t="s">
        <v>143</v>
      </c>
      <c r="D26" s="126"/>
      <c r="E26" s="124">
        <v>151</v>
      </c>
      <c r="F26" s="436">
        <v>5514832.63</v>
      </c>
      <c r="G26" s="437"/>
      <c r="H26" s="436">
        <v>5918950.6</v>
      </c>
      <c r="I26" s="447"/>
      <c r="J26" s="16"/>
    </row>
    <row r="27" spans="1:10" ht="12.75">
      <c r="A27" s="115"/>
      <c r="B27" s="125" t="s">
        <v>133</v>
      </c>
      <c r="C27" s="126" t="s">
        <v>144</v>
      </c>
      <c r="D27" s="126"/>
      <c r="E27" s="124">
        <v>152</v>
      </c>
      <c r="F27" s="438">
        <v>38196.64</v>
      </c>
      <c r="G27" s="439"/>
      <c r="H27" s="438">
        <v>43254.72</v>
      </c>
      <c r="I27" s="448"/>
      <c r="J27" s="16"/>
    </row>
    <row r="28" spans="1:10" ht="12.75">
      <c r="A28" s="115"/>
      <c r="B28" s="125" t="s">
        <v>135</v>
      </c>
      <c r="C28" s="126" t="s">
        <v>145</v>
      </c>
      <c r="D28" s="126"/>
      <c r="E28" s="124">
        <v>154</v>
      </c>
      <c r="F28" s="438">
        <v>11258729.84</v>
      </c>
      <c r="G28" s="439"/>
      <c r="H28" s="438">
        <v>10522240.75</v>
      </c>
      <c r="I28" s="448"/>
      <c r="J28" s="16"/>
    </row>
    <row r="29" spans="1:10" ht="12.75">
      <c r="A29" s="115"/>
      <c r="B29" s="125" t="s">
        <v>146</v>
      </c>
      <c r="C29" s="126" t="s">
        <v>147</v>
      </c>
      <c r="D29" s="126"/>
      <c r="E29" s="124">
        <v>156</v>
      </c>
      <c r="F29" s="438">
        <v>1634321.87</v>
      </c>
      <c r="G29" s="439"/>
      <c r="H29" s="438">
        <v>1687624.92</v>
      </c>
      <c r="I29" s="448"/>
      <c r="J29" s="16"/>
    </row>
    <row r="30" spans="1:10" ht="10.15" customHeight="1">
      <c r="A30" s="115"/>
      <c r="B30" s="125"/>
      <c r="C30" s="126"/>
      <c r="D30" s="126"/>
      <c r="E30" s="124"/>
      <c r="F30" s="438"/>
      <c r="G30" s="439"/>
      <c r="H30" s="438"/>
      <c r="I30" s="448"/>
      <c r="J30" s="16"/>
    </row>
    <row r="31" spans="1:10" ht="12.75">
      <c r="A31" s="122" t="s">
        <v>148</v>
      </c>
      <c r="B31" s="123" t="s">
        <v>149</v>
      </c>
      <c r="C31" s="116"/>
      <c r="D31" s="116"/>
      <c r="E31" s="124">
        <v>16</v>
      </c>
      <c r="F31" s="371">
        <v>4908000</v>
      </c>
      <c r="G31" s="387"/>
      <c r="H31" s="371">
        <v>4158000</v>
      </c>
      <c r="I31" s="372"/>
      <c r="J31" s="16"/>
    </row>
    <row r="32" spans="1:10" ht="10.15" customHeight="1">
      <c r="A32" s="115"/>
      <c r="B32" s="116"/>
      <c r="C32" s="123"/>
      <c r="D32" s="123"/>
      <c r="E32" s="124"/>
      <c r="F32" s="436"/>
      <c r="G32" s="437"/>
      <c r="H32" s="436"/>
      <c r="I32" s="447"/>
      <c r="J32" s="16"/>
    </row>
    <row r="33" spans="1:10" ht="12.75">
      <c r="A33" s="127" t="s">
        <v>150</v>
      </c>
      <c r="B33" s="127"/>
      <c r="C33" s="127"/>
      <c r="D33" s="127"/>
      <c r="E33" s="124" t="s">
        <v>151</v>
      </c>
      <c r="F33" s="440">
        <f>F35+F44+F53</f>
        <v>36642772.02</v>
      </c>
      <c r="G33" s="441"/>
      <c r="H33" s="440">
        <f>H35+H44+H53</f>
        <v>36909125.18</v>
      </c>
      <c r="I33" s="449"/>
      <c r="J33" s="16"/>
    </row>
    <row r="34" spans="1:10" ht="10.15" customHeight="1">
      <c r="A34" s="127"/>
      <c r="B34" s="127"/>
      <c r="C34" s="127"/>
      <c r="D34" s="127"/>
      <c r="E34" s="124"/>
      <c r="F34" s="442"/>
      <c r="G34" s="443"/>
      <c r="H34" s="442"/>
      <c r="I34" s="450"/>
      <c r="J34" s="16"/>
    </row>
    <row r="35" spans="1:10" ht="12.75">
      <c r="A35" s="122" t="s">
        <v>152</v>
      </c>
      <c r="B35" s="123" t="s">
        <v>153</v>
      </c>
      <c r="C35" s="116"/>
      <c r="D35" s="116"/>
      <c r="E35" s="124">
        <v>17</v>
      </c>
      <c r="F35" s="371">
        <f>SUM(F36:F42)</f>
        <v>30911906.37</v>
      </c>
      <c r="G35" s="387"/>
      <c r="H35" s="371">
        <f>SUM(H36:H42)</f>
        <v>29442652.849999998</v>
      </c>
      <c r="I35" s="372"/>
      <c r="J35" s="16"/>
    </row>
    <row r="36" spans="1:10" ht="12.75">
      <c r="A36" s="115"/>
      <c r="B36" s="125" t="s">
        <v>131</v>
      </c>
      <c r="C36" s="126" t="s">
        <v>154</v>
      </c>
      <c r="D36" s="126"/>
      <c r="E36" s="124" t="s">
        <v>155</v>
      </c>
      <c r="F36" s="436">
        <v>30708085.37</v>
      </c>
      <c r="G36" s="437"/>
      <c r="H36" s="436">
        <v>29195959.45</v>
      </c>
      <c r="I36" s="447"/>
      <c r="J36" s="16"/>
    </row>
    <row r="37" spans="1:10" ht="12.75">
      <c r="A37" s="115"/>
      <c r="B37" s="125" t="s">
        <v>133</v>
      </c>
      <c r="C37" s="126" t="s">
        <v>156</v>
      </c>
      <c r="D37" s="126"/>
      <c r="E37" s="124">
        <v>1714</v>
      </c>
      <c r="F37" s="438">
        <v>203821</v>
      </c>
      <c r="G37" s="439"/>
      <c r="H37" s="438">
        <v>246693.4</v>
      </c>
      <c r="I37" s="448"/>
      <c r="J37" s="16"/>
    </row>
    <row r="38" spans="1:10" ht="12.75">
      <c r="A38" s="115"/>
      <c r="B38" s="125" t="s">
        <v>135</v>
      </c>
      <c r="C38" s="126" t="s">
        <v>157</v>
      </c>
      <c r="D38" s="126"/>
      <c r="E38" s="124">
        <v>172</v>
      </c>
      <c r="F38" s="438">
        <v>0</v>
      </c>
      <c r="G38" s="439"/>
      <c r="H38" s="438">
        <v>0</v>
      </c>
      <c r="I38" s="448"/>
      <c r="J38" s="16"/>
    </row>
    <row r="39" spans="1:10" ht="12.75">
      <c r="A39" s="115"/>
      <c r="B39" s="125" t="s">
        <v>146</v>
      </c>
      <c r="C39" s="126" t="s">
        <v>158</v>
      </c>
      <c r="D39" s="126"/>
      <c r="E39" s="124">
        <v>174</v>
      </c>
      <c r="F39" s="438">
        <v>0</v>
      </c>
      <c r="G39" s="439"/>
      <c r="H39" s="438">
        <v>0</v>
      </c>
      <c r="I39" s="448"/>
      <c r="J39" s="16"/>
    </row>
    <row r="40" spans="1:10" ht="12.75">
      <c r="A40" s="115"/>
      <c r="B40" s="125" t="s">
        <v>159</v>
      </c>
      <c r="C40" s="126" t="s">
        <v>160</v>
      </c>
      <c r="D40" s="126"/>
      <c r="E40" s="124">
        <v>176</v>
      </c>
      <c r="F40" s="438">
        <v>0</v>
      </c>
      <c r="G40" s="439"/>
      <c r="H40" s="438">
        <v>0</v>
      </c>
      <c r="I40" s="448"/>
      <c r="J40" s="16"/>
    </row>
    <row r="41" spans="1:10" ht="12.75">
      <c r="A41" s="115"/>
      <c r="B41" s="125" t="s">
        <v>161</v>
      </c>
      <c r="C41" s="126" t="s">
        <v>162</v>
      </c>
      <c r="D41" s="126"/>
      <c r="E41" s="124">
        <v>177</v>
      </c>
      <c r="F41" s="438">
        <v>0</v>
      </c>
      <c r="G41" s="439"/>
      <c r="H41" s="438">
        <v>0</v>
      </c>
      <c r="I41" s="448"/>
      <c r="J41" s="16"/>
    </row>
    <row r="42" spans="1:10" ht="12.75">
      <c r="A42" s="115"/>
      <c r="B42" s="125" t="s">
        <v>163</v>
      </c>
      <c r="C42" s="126" t="s">
        <v>164</v>
      </c>
      <c r="D42" s="126"/>
      <c r="E42" s="124">
        <v>178</v>
      </c>
      <c r="F42" s="438">
        <v>0</v>
      </c>
      <c r="G42" s="439"/>
      <c r="H42" s="438">
        <v>0</v>
      </c>
      <c r="I42" s="448"/>
      <c r="J42" s="16"/>
    </row>
    <row r="43" spans="1:10" ht="10.15" customHeight="1">
      <c r="A43" s="115"/>
      <c r="B43" s="125"/>
      <c r="C43" s="126"/>
      <c r="D43" s="126"/>
      <c r="E43" s="124"/>
      <c r="F43" s="438"/>
      <c r="G43" s="439"/>
      <c r="H43" s="438"/>
      <c r="I43" s="448"/>
      <c r="J43" s="16"/>
    </row>
    <row r="44" spans="1:10" ht="12.75">
      <c r="A44" s="122" t="s">
        <v>165</v>
      </c>
      <c r="B44" s="123" t="s">
        <v>166</v>
      </c>
      <c r="C44" s="116"/>
      <c r="D44" s="116"/>
      <c r="E44" s="128" t="s">
        <v>167</v>
      </c>
      <c r="F44" s="371">
        <f>F45+SUM(F49:F51)</f>
        <v>5724811.59</v>
      </c>
      <c r="G44" s="387"/>
      <c r="H44" s="371">
        <f>H45+SUM(H49:H51)</f>
        <v>7459910.7700000005</v>
      </c>
      <c r="I44" s="372"/>
      <c r="J44" s="16"/>
    </row>
    <row r="45" spans="1:10" ht="12.75">
      <c r="A45" s="115"/>
      <c r="B45" s="125" t="s">
        <v>131</v>
      </c>
      <c r="C45" s="126" t="s">
        <v>168</v>
      </c>
      <c r="D45" s="126"/>
      <c r="E45" s="128">
        <v>43</v>
      </c>
      <c r="F45" s="436">
        <f>SUM(F46:F48)</f>
        <v>2432835.91</v>
      </c>
      <c r="G45" s="437"/>
      <c r="H45" s="436">
        <f>SUM(H46:H48)</f>
        <v>2299905.83</v>
      </c>
      <c r="I45" s="447"/>
      <c r="J45" s="16"/>
    </row>
    <row r="46" spans="1:10" ht="12.75">
      <c r="A46" s="115"/>
      <c r="B46" s="125"/>
      <c r="C46" s="126" t="s">
        <v>169</v>
      </c>
      <c r="D46" s="126"/>
      <c r="E46" s="124">
        <v>435</v>
      </c>
      <c r="F46" s="438">
        <v>2378013.91</v>
      </c>
      <c r="G46" s="439"/>
      <c r="H46" s="438">
        <v>2238808.88</v>
      </c>
      <c r="I46" s="448"/>
      <c r="J46" s="16"/>
    </row>
    <row r="47" spans="1:10" ht="12.75">
      <c r="A47" s="115"/>
      <c r="B47" s="125"/>
      <c r="C47" s="126" t="s">
        <v>170</v>
      </c>
      <c r="D47" s="126"/>
      <c r="E47" s="124">
        <v>436</v>
      </c>
      <c r="F47" s="438">
        <v>54822</v>
      </c>
      <c r="G47" s="439"/>
      <c r="H47" s="438">
        <v>61096.95</v>
      </c>
      <c r="I47" s="448"/>
      <c r="J47" s="16"/>
    </row>
    <row r="48" spans="1:10" ht="12.75">
      <c r="A48" s="115"/>
      <c r="B48" s="125"/>
      <c r="C48" s="126" t="s">
        <v>171</v>
      </c>
      <c r="D48" s="126"/>
      <c r="E48" s="124">
        <v>433</v>
      </c>
      <c r="F48" s="438">
        <v>0</v>
      </c>
      <c r="G48" s="439"/>
      <c r="H48" s="438">
        <v>0</v>
      </c>
      <c r="I48" s="448"/>
      <c r="J48" s="16"/>
    </row>
    <row r="49" spans="1:10" ht="12.75">
      <c r="A49" s="115"/>
      <c r="B49" s="125" t="s">
        <v>133</v>
      </c>
      <c r="C49" s="126" t="s">
        <v>172</v>
      </c>
      <c r="D49" s="126"/>
      <c r="E49" s="124">
        <v>44</v>
      </c>
      <c r="F49" s="438">
        <v>1694139.86</v>
      </c>
      <c r="G49" s="439"/>
      <c r="H49" s="438">
        <v>4112615.67</v>
      </c>
      <c r="I49" s="448"/>
      <c r="J49" s="16"/>
    </row>
    <row r="50" spans="1:10" ht="12.75">
      <c r="A50" s="115"/>
      <c r="B50" s="125" t="s">
        <v>135</v>
      </c>
      <c r="C50" s="126" t="s">
        <v>173</v>
      </c>
      <c r="D50" s="126"/>
      <c r="E50" s="124">
        <v>45</v>
      </c>
      <c r="F50" s="438">
        <v>1227656.26</v>
      </c>
      <c r="G50" s="439"/>
      <c r="H50" s="438">
        <v>379479.87</v>
      </c>
      <c r="I50" s="448"/>
      <c r="J50" s="16"/>
    </row>
    <row r="51" spans="1:10" ht="12.75">
      <c r="A51" s="115"/>
      <c r="B51" s="125" t="s">
        <v>146</v>
      </c>
      <c r="C51" s="126" t="s">
        <v>174</v>
      </c>
      <c r="D51" s="126"/>
      <c r="E51" s="128" t="s">
        <v>175</v>
      </c>
      <c r="F51" s="438">
        <v>370179.56</v>
      </c>
      <c r="G51" s="439"/>
      <c r="H51" s="438">
        <v>667909.4</v>
      </c>
      <c r="I51" s="448"/>
      <c r="J51" s="16"/>
    </row>
    <row r="52" spans="1:10" ht="10.15" customHeight="1">
      <c r="A52" s="115"/>
      <c r="B52" s="125"/>
      <c r="C52" s="126"/>
      <c r="D52" s="126"/>
      <c r="E52" s="128"/>
      <c r="F52" s="438"/>
      <c r="G52" s="439"/>
      <c r="H52" s="438"/>
      <c r="I52" s="448"/>
      <c r="J52" s="16"/>
    </row>
    <row r="53" spans="1:10" ht="12.75">
      <c r="A53" s="122" t="s">
        <v>176</v>
      </c>
      <c r="B53" s="123" t="s">
        <v>108</v>
      </c>
      <c r="C53" s="116"/>
      <c r="D53" s="116"/>
      <c r="E53" s="124" t="s">
        <v>177</v>
      </c>
      <c r="F53" s="371">
        <v>6054.06</v>
      </c>
      <c r="G53" s="387"/>
      <c r="H53" s="371">
        <v>6561.56</v>
      </c>
      <c r="I53" s="372"/>
      <c r="J53" s="16"/>
    </row>
    <row r="54" spans="1:10" ht="10.15" customHeight="1">
      <c r="A54" s="122"/>
      <c r="B54" s="123"/>
      <c r="C54" s="116"/>
      <c r="D54" s="116"/>
      <c r="E54" s="124"/>
      <c r="F54" s="373"/>
      <c r="G54" s="392"/>
      <c r="H54" s="373"/>
      <c r="I54" s="374"/>
      <c r="J54" s="16"/>
    </row>
    <row r="55" spans="1:10" ht="12.75">
      <c r="A55" s="122" t="s">
        <v>178</v>
      </c>
      <c r="B55" s="123" t="s">
        <v>179</v>
      </c>
      <c r="C55" s="116"/>
      <c r="D55" s="116"/>
      <c r="E55" s="124" t="s">
        <v>180</v>
      </c>
      <c r="F55" s="371">
        <v>48552.66</v>
      </c>
      <c r="G55" s="387"/>
      <c r="H55" s="371">
        <v>382471.38</v>
      </c>
      <c r="I55" s="372"/>
      <c r="J55" s="16"/>
    </row>
    <row r="56" spans="1:10" ht="12.75">
      <c r="A56" s="115"/>
      <c r="B56" s="116"/>
      <c r="C56" s="123"/>
      <c r="D56" s="123"/>
      <c r="E56" s="124"/>
      <c r="F56" s="436"/>
      <c r="G56" s="437"/>
      <c r="H56" s="436"/>
      <c r="I56" s="447"/>
      <c r="J56" s="16"/>
    </row>
    <row r="57" spans="1:10" ht="13.5" thickBot="1">
      <c r="A57" s="115"/>
      <c r="B57" s="116"/>
      <c r="C57" s="122" t="s">
        <v>181</v>
      </c>
      <c r="D57" s="122"/>
      <c r="E57" s="129" t="s">
        <v>182</v>
      </c>
      <c r="F57" s="444">
        <f>F10+F33+F55</f>
        <v>123549655.69</v>
      </c>
      <c r="G57" s="445"/>
      <c r="H57" s="444">
        <f>H10+H33+H55</f>
        <v>121021355.82999998</v>
      </c>
      <c r="I57" s="451"/>
      <c r="J57" s="16"/>
    </row>
    <row r="58" spans="1:10" ht="12.75">
      <c r="A58" s="115"/>
      <c r="B58" s="116"/>
      <c r="C58" s="116"/>
      <c r="D58" s="116"/>
      <c r="E58" s="116"/>
      <c r="F58" s="130"/>
      <c r="G58" s="130"/>
      <c r="H58" s="130"/>
      <c r="I58" s="130"/>
      <c r="J58" s="16"/>
    </row>
    <row r="59" spans="1:9" ht="12.75">
      <c r="A59" s="67"/>
      <c r="B59" s="67"/>
      <c r="C59" s="67"/>
      <c r="D59" s="67"/>
      <c r="E59" s="67"/>
      <c r="F59" s="67"/>
      <c r="G59" s="67"/>
      <c r="H59" s="67"/>
      <c r="I59" s="67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3.15" customHeight="1">
      <c r="A1" s="278" t="str">
        <f>Coordonnées!A1</f>
        <v>Synthèse des Comptes</v>
      </c>
      <c r="B1" s="279"/>
      <c r="C1" s="275" t="str">
        <f>Coordonnées!D1</f>
        <v>Administration communale de</v>
      </c>
      <c r="D1" s="279" t="str">
        <f>Coordonnées!J1</f>
        <v>AC FLEURUS</v>
      </c>
      <c r="E1" s="279"/>
      <c r="F1" s="279"/>
      <c r="G1" s="275" t="str">
        <f>Coordonnées!P1</f>
        <v>Code INS</v>
      </c>
      <c r="H1" s="400"/>
      <c r="I1" s="181">
        <f>Coordonnées!R1</f>
        <v>52021</v>
      </c>
    </row>
    <row r="2" spans="1:9" ht="12.75">
      <c r="A2" s="280"/>
      <c r="B2" s="281"/>
      <c r="C2" s="276"/>
      <c r="D2" s="281"/>
      <c r="E2" s="281"/>
      <c r="F2" s="281"/>
      <c r="G2" s="276" t="str">
        <f>Coordonnées!P2</f>
        <v>Exercice:</v>
      </c>
      <c r="H2" s="401"/>
      <c r="I2" s="182">
        <f>Coordonnées!R2</f>
        <v>2022</v>
      </c>
    </row>
    <row r="3" spans="1:9" ht="12.75">
      <c r="A3" s="396" t="str">
        <f>Coordonnées!A3</f>
        <v>Modèle officiel généré par l'application eComptes © SPW Intérieur et Action Sociale</v>
      </c>
      <c r="B3" s="396"/>
      <c r="C3" s="396"/>
      <c r="D3" s="396"/>
      <c r="E3" s="396"/>
      <c r="F3" s="180"/>
      <c r="G3" s="423" t="str">
        <f>Coordonnées!P3</f>
        <v>Version:</v>
      </c>
      <c r="H3" s="424"/>
      <c r="I3" s="171">
        <f>Coordonnées!R3</f>
        <v>1</v>
      </c>
    </row>
    <row r="4" ht="13.5" thickBot="1"/>
    <row r="5" spans="1:9" ht="12.75">
      <c r="A5" s="68"/>
      <c r="B5" s="96"/>
      <c r="C5" s="68"/>
      <c r="D5" s="97"/>
      <c r="E5" s="452" t="s">
        <v>41</v>
      </c>
      <c r="F5" s="455">
        <f>I2</f>
        <v>2022</v>
      </c>
      <c r="G5" s="456"/>
      <c r="H5" s="455">
        <f>F5-1</f>
        <v>2021</v>
      </c>
      <c r="I5" s="461"/>
    </row>
    <row r="6" spans="1:9" ht="12.75">
      <c r="A6" s="98"/>
      <c r="B6" s="99"/>
      <c r="C6" s="96" t="s">
        <v>183</v>
      </c>
      <c r="D6" s="100"/>
      <c r="E6" s="453"/>
      <c r="F6" s="457"/>
      <c r="G6" s="458"/>
      <c r="H6" s="457"/>
      <c r="I6" s="462"/>
    </row>
    <row r="7" spans="1:9" ht="10.15" customHeight="1" thickBot="1">
      <c r="A7" s="98"/>
      <c r="B7" s="99"/>
      <c r="C7" s="100"/>
      <c r="D7" s="100"/>
      <c r="E7" s="454"/>
      <c r="F7" s="459"/>
      <c r="G7" s="460"/>
      <c r="H7" s="459"/>
      <c r="I7" s="463"/>
    </row>
    <row r="8" spans="1:9" ht="12.75">
      <c r="A8" s="101" t="s">
        <v>184</v>
      </c>
      <c r="B8" s="102" t="s">
        <v>185</v>
      </c>
      <c r="C8" s="100"/>
      <c r="D8" s="100"/>
      <c r="E8" s="103" t="s">
        <v>186</v>
      </c>
      <c r="F8" s="466"/>
      <c r="G8" s="467"/>
      <c r="H8" s="466"/>
      <c r="I8" s="492"/>
    </row>
    <row r="9" spans="1:9" ht="12.75">
      <c r="A9" s="98"/>
      <c r="B9" s="98" t="s">
        <v>50</v>
      </c>
      <c r="C9" s="104" t="s">
        <v>187</v>
      </c>
      <c r="D9" s="104"/>
      <c r="E9" s="105">
        <v>60</v>
      </c>
      <c r="F9" s="468">
        <v>989696.86</v>
      </c>
      <c r="G9" s="469"/>
      <c r="H9" s="468">
        <v>1038591.33</v>
      </c>
      <c r="I9" s="493"/>
    </row>
    <row r="10" spans="1:9" ht="12.75">
      <c r="A10" s="98"/>
      <c r="B10" s="98" t="s">
        <v>52</v>
      </c>
      <c r="C10" s="104" t="s">
        <v>188</v>
      </c>
      <c r="D10" s="104"/>
      <c r="E10" s="105">
        <v>61</v>
      </c>
      <c r="F10" s="468">
        <v>4605771.45</v>
      </c>
      <c r="G10" s="469"/>
      <c r="H10" s="468">
        <v>4468660.72</v>
      </c>
      <c r="I10" s="493"/>
    </row>
    <row r="11" spans="1:9" ht="12.75">
      <c r="A11" s="98"/>
      <c r="B11" s="98" t="s">
        <v>54</v>
      </c>
      <c r="C11" s="104" t="s">
        <v>189</v>
      </c>
      <c r="D11" s="104"/>
      <c r="E11" s="106">
        <v>62</v>
      </c>
      <c r="F11" s="468">
        <v>14284130.5</v>
      </c>
      <c r="G11" s="469"/>
      <c r="H11" s="468">
        <v>13181570.2</v>
      </c>
      <c r="I11" s="493"/>
    </row>
    <row r="12" spans="1:9" ht="12.75">
      <c r="A12" s="98"/>
      <c r="B12" s="98" t="s">
        <v>56</v>
      </c>
      <c r="C12" s="104" t="s">
        <v>190</v>
      </c>
      <c r="D12" s="104"/>
      <c r="E12" s="106">
        <v>63</v>
      </c>
      <c r="F12" s="468">
        <v>7290099.11</v>
      </c>
      <c r="G12" s="469"/>
      <c r="H12" s="468">
        <v>7137751.41</v>
      </c>
      <c r="I12" s="493"/>
    </row>
    <row r="13" spans="1:9" ht="12.75">
      <c r="A13" s="98"/>
      <c r="B13" s="98" t="s">
        <v>58</v>
      </c>
      <c r="C13" s="104" t="s">
        <v>191</v>
      </c>
      <c r="D13" s="104"/>
      <c r="E13" s="105">
        <v>64</v>
      </c>
      <c r="F13" s="468">
        <v>2195028.47</v>
      </c>
      <c r="G13" s="469"/>
      <c r="H13" s="468">
        <v>1587280.34</v>
      </c>
      <c r="I13" s="493"/>
    </row>
    <row r="14" spans="1:9" ht="12.75">
      <c r="A14" s="98"/>
      <c r="B14" s="98" t="s">
        <v>60</v>
      </c>
      <c r="C14" s="104" t="s">
        <v>192</v>
      </c>
      <c r="D14" s="104"/>
      <c r="E14" s="105">
        <v>65</v>
      </c>
      <c r="F14" s="468">
        <f>SUM(F15:F17)</f>
        <v>460392.07</v>
      </c>
      <c r="G14" s="469"/>
      <c r="H14" s="468">
        <f>SUM(H15:H17)</f>
        <v>282239.60000000003</v>
      </c>
      <c r="I14" s="493"/>
    </row>
    <row r="15" spans="1:9" ht="12.75">
      <c r="A15" s="98"/>
      <c r="B15" s="98" t="s">
        <v>186</v>
      </c>
      <c r="C15" s="104" t="s">
        <v>193</v>
      </c>
      <c r="D15" s="104"/>
      <c r="E15" s="105" t="s">
        <v>194</v>
      </c>
      <c r="F15" s="468">
        <v>442730.52</v>
      </c>
      <c r="G15" s="469"/>
      <c r="H15" s="468">
        <v>248614.51</v>
      </c>
      <c r="I15" s="493"/>
    </row>
    <row r="16" spans="1:9" ht="12.75">
      <c r="A16" s="98"/>
      <c r="B16" s="98"/>
      <c r="C16" s="104" t="s">
        <v>195</v>
      </c>
      <c r="D16" s="104"/>
      <c r="E16" s="105">
        <v>657</v>
      </c>
      <c r="F16" s="470">
        <v>14878.06</v>
      </c>
      <c r="G16" s="471"/>
      <c r="H16" s="470">
        <v>30601.07</v>
      </c>
      <c r="I16" s="494"/>
    </row>
    <row r="17" spans="1:9" ht="12.75">
      <c r="A17" s="98"/>
      <c r="B17" s="98"/>
      <c r="C17" s="104" t="s">
        <v>196</v>
      </c>
      <c r="D17" s="104"/>
      <c r="E17" s="105">
        <v>658</v>
      </c>
      <c r="F17" s="468">
        <v>2783.49</v>
      </c>
      <c r="G17" s="469"/>
      <c r="H17" s="468">
        <v>3024.02</v>
      </c>
      <c r="I17" s="493"/>
    </row>
    <row r="18" spans="1:9" ht="10.15" customHeight="1">
      <c r="A18" s="98"/>
      <c r="B18" s="99"/>
      <c r="C18" s="104"/>
      <c r="D18" s="104"/>
      <c r="E18" s="105"/>
      <c r="F18" s="468"/>
      <c r="G18" s="469"/>
      <c r="H18" s="468"/>
      <c r="I18" s="493"/>
    </row>
    <row r="19" spans="1:9" ht="12.75">
      <c r="A19" s="101" t="s">
        <v>197</v>
      </c>
      <c r="B19" s="102" t="s">
        <v>198</v>
      </c>
      <c r="C19" s="100"/>
      <c r="D19" s="100"/>
      <c r="E19" s="105" t="s">
        <v>199</v>
      </c>
      <c r="F19" s="371">
        <f>SUM(F9:F14)</f>
        <v>29825118.46</v>
      </c>
      <c r="G19" s="472"/>
      <c r="H19" s="371">
        <f>SUM(H9:H14)</f>
        <v>27696093.6</v>
      </c>
      <c r="I19" s="372"/>
    </row>
    <row r="20" spans="1:9" ht="10.15" customHeight="1">
      <c r="A20" s="98"/>
      <c r="B20" s="99"/>
      <c r="C20" s="104"/>
      <c r="D20" s="104"/>
      <c r="E20" s="105"/>
      <c r="F20" s="473"/>
      <c r="G20" s="474"/>
      <c r="H20" s="473"/>
      <c r="I20" s="495"/>
    </row>
    <row r="21" spans="1:9" ht="12.75">
      <c r="A21" s="101" t="s">
        <v>72</v>
      </c>
      <c r="B21" s="107" t="s">
        <v>200</v>
      </c>
      <c r="C21" s="108"/>
      <c r="D21" s="108"/>
      <c r="E21" s="105" t="s">
        <v>186</v>
      </c>
      <c r="F21" s="475">
        <f>IF(Charges!F19&lt;Produits!F19,Produits!F19-Charges!F19,0)</f>
        <v>1036322.370000001</v>
      </c>
      <c r="G21" s="476"/>
      <c r="H21" s="475">
        <f>IF(Charges!H19&lt;Produits!H19,Produits!H19-Charges!H19,0)</f>
        <v>206363.40999999642</v>
      </c>
      <c r="I21" s="496"/>
    </row>
    <row r="22" spans="1:9" ht="10.15" customHeight="1">
      <c r="A22" s="101"/>
      <c r="B22" s="107"/>
      <c r="C22" s="108"/>
      <c r="D22" s="108"/>
      <c r="E22" s="105"/>
      <c r="F22" s="477"/>
      <c r="G22" s="478"/>
      <c r="H22" s="477"/>
      <c r="I22" s="497"/>
    </row>
    <row r="23" spans="1:9" ht="12.75">
      <c r="A23" s="101" t="s">
        <v>78</v>
      </c>
      <c r="B23" s="464" t="s">
        <v>290</v>
      </c>
      <c r="C23" s="464"/>
      <c r="D23" s="465"/>
      <c r="E23" s="106" t="s">
        <v>201</v>
      </c>
      <c r="F23" s="470"/>
      <c r="G23" s="471"/>
      <c r="H23" s="470"/>
      <c r="I23" s="494"/>
    </row>
    <row r="24" spans="1:9" ht="12.75">
      <c r="A24" s="98"/>
      <c r="B24" s="464"/>
      <c r="C24" s="464"/>
      <c r="D24" s="465"/>
      <c r="E24" s="105"/>
      <c r="F24" s="470"/>
      <c r="G24" s="471"/>
      <c r="H24" s="470"/>
      <c r="I24" s="494"/>
    </row>
    <row r="25" spans="1:9" ht="12.75">
      <c r="A25" s="98"/>
      <c r="B25" s="98" t="s">
        <v>50</v>
      </c>
      <c r="C25" s="104" t="s">
        <v>202</v>
      </c>
      <c r="D25" s="104"/>
      <c r="E25" s="105">
        <v>660</v>
      </c>
      <c r="F25" s="468">
        <v>3151859.44</v>
      </c>
      <c r="G25" s="469"/>
      <c r="H25" s="468">
        <v>3532344.71</v>
      </c>
      <c r="I25" s="493"/>
    </row>
    <row r="26" spans="1:9" ht="12.75">
      <c r="A26" s="98"/>
      <c r="B26" s="98" t="s">
        <v>52</v>
      </c>
      <c r="C26" s="104" t="s">
        <v>203</v>
      </c>
      <c r="D26" s="104"/>
      <c r="E26" s="105">
        <v>661</v>
      </c>
      <c r="F26" s="468">
        <v>0</v>
      </c>
      <c r="G26" s="469"/>
      <c r="H26" s="468">
        <v>0</v>
      </c>
      <c r="I26" s="493"/>
    </row>
    <row r="27" spans="1:9" ht="12.75">
      <c r="A27" s="98"/>
      <c r="B27" s="98" t="s">
        <v>54</v>
      </c>
      <c r="C27" s="104" t="s">
        <v>204</v>
      </c>
      <c r="D27" s="104"/>
      <c r="E27" s="106" t="s">
        <v>205</v>
      </c>
      <c r="F27" s="468">
        <v>0</v>
      </c>
      <c r="G27" s="469"/>
      <c r="H27" s="468">
        <v>0</v>
      </c>
      <c r="I27" s="493"/>
    </row>
    <row r="28" spans="1:9" ht="12.75">
      <c r="A28" s="98"/>
      <c r="B28" s="98" t="s">
        <v>56</v>
      </c>
      <c r="C28" s="104" t="s">
        <v>206</v>
      </c>
      <c r="D28" s="104"/>
      <c r="E28" s="105"/>
      <c r="F28" s="470"/>
      <c r="G28" s="471"/>
      <c r="H28" s="470"/>
      <c r="I28" s="494"/>
    </row>
    <row r="29" spans="1:9" ht="12.75">
      <c r="A29" s="98"/>
      <c r="B29" s="98"/>
      <c r="C29" s="104" t="s">
        <v>207</v>
      </c>
      <c r="D29" s="104"/>
      <c r="E29" s="105">
        <v>665</v>
      </c>
      <c r="F29" s="468">
        <v>18875.16</v>
      </c>
      <c r="G29" s="469"/>
      <c r="H29" s="468">
        <v>20053.13</v>
      </c>
      <c r="I29" s="493"/>
    </row>
    <row r="30" spans="1:9" ht="12.75">
      <c r="A30" s="98"/>
      <c r="B30" s="98" t="s">
        <v>58</v>
      </c>
      <c r="C30" s="104" t="s">
        <v>208</v>
      </c>
      <c r="D30" s="104"/>
      <c r="E30" s="105">
        <v>666</v>
      </c>
      <c r="F30" s="468">
        <v>750000</v>
      </c>
      <c r="G30" s="469"/>
      <c r="H30" s="468">
        <v>40000</v>
      </c>
      <c r="I30" s="493"/>
    </row>
    <row r="31" spans="1:9" ht="12.75">
      <c r="A31" s="98"/>
      <c r="B31" s="98" t="s">
        <v>60</v>
      </c>
      <c r="C31" s="104" t="s">
        <v>209</v>
      </c>
      <c r="D31" s="104"/>
      <c r="E31" s="105" t="s">
        <v>186</v>
      </c>
      <c r="F31" s="470"/>
      <c r="G31" s="471"/>
      <c r="H31" s="470"/>
      <c r="I31" s="494"/>
    </row>
    <row r="32" spans="1:9" ht="12.75">
      <c r="A32" s="98"/>
      <c r="B32" s="98"/>
      <c r="C32" s="104" t="s">
        <v>210</v>
      </c>
      <c r="D32" s="104"/>
      <c r="E32" s="105">
        <v>667</v>
      </c>
      <c r="F32" s="468">
        <v>21435.72</v>
      </c>
      <c r="G32" s="469"/>
      <c r="H32" s="468">
        <v>17666.32</v>
      </c>
      <c r="I32" s="493"/>
    </row>
    <row r="33" spans="1:9" ht="10.15" customHeight="1">
      <c r="A33" s="98"/>
      <c r="B33" s="99"/>
      <c r="C33" s="104"/>
      <c r="D33" s="104"/>
      <c r="E33" s="105"/>
      <c r="F33" s="468"/>
      <c r="G33" s="469"/>
      <c r="H33" s="468"/>
      <c r="I33" s="493"/>
    </row>
    <row r="34" spans="1:9" ht="12.75">
      <c r="A34" s="101" t="s">
        <v>83</v>
      </c>
      <c r="B34" s="102" t="s">
        <v>211</v>
      </c>
      <c r="C34" s="100"/>
      <c r="D34" s="100"/>
      <c r="E34" s="105">
        <v>66</v>
      </c>
      <c r="F34" s="371">
        <f>SUM(F25:F32)</f>
        <v>3942170.3200000003</v>
      </c>
      <c r="G34" s="472"/>
      <c r="H34" s="371">
        <f>SUM(H25:H32)</f>
        <v>3610064.1599999997</v>
      </c>
      <c r="I34" s="372"/>
    </row>
    <row r="35" spans="1:9" ht="10.15" customHeight="1">
      <c r="A35" s="101"/>
      <c r="B35" s="102"/>
      <c r="C35" s="100"/>
      <c r="D35" s="100"/>
      <c r="E35" s="105"/>
      <c r="F35" s="479"/>
      <c r="G35" s="480"/>
      <c r="H35" s="479"/>
      <c r="I35" s="498"/>
    </row>
    <row r="36" spans="1:9" ht="12.75">
      <c r="A36" s="101" t="s">
        <v>212</v>
      </c>
      <c r="B36" s="102" t="s">
        <v>213</v>
      </c>
      <c r="C36" s="104"/>
      <c r="D36" s="104"/>
      <c r="E36" s="105" t="s">
        <v>214</v>
      </c>
      <c r="F36" s="371">
        <f>F19+F34</f>
        <v>33767288.78</v>
      </c>
      <c r="G36" s="472"/>
      <c r="H36" s="371">
        <f>H19+H34</f>
        <v>31306157.76</v>
      </c>
      <c r="I36" s="372"/>
    </row>
    <row r="37" spans="1:9" ht="10.15" customHeight="1">
      <c r="A37" s="101"/>
      <c r="B37" s="102"/>
      <c r="C37" s="104"/>
      <c r="D37" s="104"/>
      <c r="E37" s="105"/>
      <c r="F37" s="479"/>
      <c r="G37" s="480"/>
      <c r="H37" s="479"/>
      <c r="I37" s="498"/>
    </row>
    <row r="38" spans="1:9" ht="12.75">
      <c r="A38" s="101" t="s">
        <v>92</v>
      </c>
      <c r="B38" s="102" t="s">
        <v>215</v>
      </c>
      <c r="C38" s="104"/>
      <c r="D38" s="104"/>
      <c r="E38" s="105" t="s">
        <v>186</v>
      </c>
      <c r="F38" s="481">
        <f>IF(Charges!F36&lt;Produits!F33,Produits!F33-Charges!F36,0)</f>
        <v>2095932.049999997</v>
      </c>
      <c r="G38" s="482"/>
      <c r="H38" s="481">
        <f>IF(Charges!H36&lt;Produits!H33,Produits!H33-Charges!H36,0)</f>
        <v>1146745.6499999948</v>
      </c>
      <c r="I38" s="499"/>
    </row>
    <row r="39" spans="1:9" ht="10.15" customHeight="1">
      <c r="A39" s="101"/>
      <c r="B39" s="102"/>
      <c r="C39" s="104"/>
      <c r="D39" s="104"/>
      <c r="E39" s="105"/>
      <c r="F39" s="483"/>
      <c r="G39" s="484"/>
      <c r="H39" s="483"/>
      <c r="I39" s="500"/>
    </row>
    <row r="40" spans="1:9" ht="12.75">
      <c r="A40" s="101" t="s">
        <v>107</v>
      </c>
      <c r="B40" s="102" t="s">
        <v>216</v>
      </c>
      <c r="C40" s="104"/>
      <c r="D40" s="104"/>
      <c r="E40" s="105"/>
      <c r="F40" s="470"/>
      <c r="G40" s="471"/>
      <c r="H40" s="470"/>
      <c r="I40" s="494"/>
    </row>
    <row r="41" spans="1:9" ht="12.75">
      <c r="A41" s="101"/>
      <c r="B41" s="98" t="s">
        <v>50</v>
      </c>
      <c r="C41" s="104" t="s">
        <v>217</v>
      </c>
      <c r="D41" s="104"/>
      <c r="E41" s="105">
        <v>671</v>
      </c>
      <c r="F41" s="468">
        <v>155587.49</v>
      </c>
      <c r="G41" s="469"/>
      <c r="H41" s="468">
        <v>134997.85</v>
      </c>
      <c r="I41" s="493"/>
    </row>
    <row r="42" spans="1:9" ht="12.75">
      <c r="A42" s="101"/>
      <c r="B42" s="98" t="s">
        <v>52</v>
      </c>
      <c r="C42" s="104" t="s">
        <v>218</v>
      </c>
      <c r="D42" s="104"/>
      <c r="E42" s="105">
        <v>672</v>
      </c>
      <c r="F42" s="468">
        <v>3613.18</v>
      </c>
      <c r="G42" s="469"/>
      <c r="H42" s="468">
        <v>0</v>
      </c>
      <c r="I42" s="493"/>
    </row>
    <row r="43" spans="1:9" ht="12.75">
      <c r="A43" s="101"/>
      <c r="B43" s="98" t="s">
        <v>54</v>
      </c>
      <c r="C43" s="104" t="s">
        <v>219</v>
      </c>
      <c r="D43" s="104"/>
      <c r="E43" s="105">
        <v>673</v>
      </c>
      <c r="F43" s="468">
        <v>0</v>
      </c>
      <c r="G43" s="469"/>
      <c r="H43" s="468">
        <v>986.18</v>
      </c>
      <c r="I43" s="493"/>
    </row>
    <row r="44" spans="1:9" s="25" customFormat="1" ht="18.6" customHeight="1">
      <c r="A44" s="109"/>
      <c r="B44" s="110"/>
      <c r="C44" s="108" t="s">
        <v>220</v>
      </c>
      <c r="D44" s="111"/>
      <c r="E44" s="112">
        <v>67</v>
      </c>
      <c r="F44" s="485">
        <f>SUM(F41:F43)</f>
        <v>159200.66999999998</v>
      </c>
      <c r="G44" s="486"/>
      <c r="H44" s="485">
        <f>SUM(H41:H43)</f>
        <v>135984.03</v>
      </c>
      <c r="I44" s="502"/>
    </row>
    <row r="45" spans="1:9" ht="10.15" customHeight="1">
      <c r="A45" s="101"/>
      <c r="B45" s="113"/>
      <c r="C45" s="108"/>
      <c r="D45" s="108"/>
      <c r="E45" s="105"/>
      <c r="F45" s="373"/>
      <c r="G45" s="487"/>
      <c r="H45" s="373"/>
      <c r="I45" s="374"/>
    </row>
    <row r="46" spans="1:9" ht="12.75">
      <c r="A46" s="101" t="s">
        <v>110</v>
      </c>
      <c r="B46" s="102" t="s">
        <v>221</v>
      </c>
      <c r="C46" s="104"/>
      <c r="D46" s="104"/>
      <c r="E46" s="105"/>
      <c r="F46" s="470"/>
      <c r="G46" s="471"/>
      <c r="H46" s="470"/>
      <c r="I46" s="494"/>
    </row>
    <row r="47" spans="1:9" ht="12.75">
      <c r="A47" s="101"/>
      <c r="B47" s="98" t="s">
        <v>50</v>
      </c>
      <c r="C47" s="104" t="s">
        <v>222</v>
      </c>
      <c r="D47" s="104"/>
      <c r="E47" s="105">
        <v>685</v>
      </c>
      <c r="F47" s="468">
        <v>850135.11</v>
      </c>
      <c r="G47" s="469"/>
      <c r="H47" s="468">
        <v>2500000</v>
      </c>
      <c r="I47" s="493"/>
    </row>
    <row r="48" spans="1:9" ht="12.75">
      <c r="A48" s="101"/>
      <c r="B48" s="98" t="s">
        <v>52</v>
      </c>
      <c r="C48" s="104" t="s">
        <v>223</v>
      </c>
      <c r="D48" s="104"/>
      <c r="E48" s="105">
        <v>686</v>
      </c>
      <c r="F48" s="468">
        <v>1522077.38</v>
      </c>
      <c r="G48" s="469"/>
      <c r="H48" s="468">
        <v>715761.6</v>
      </c>
      <c r="I48" s="493"/>
    </row>
    <row r="49" spans="1:9" ht="18.6" customHeight="1">
      <c r="A49" s="101"/>
      <c r="B49" s="113"/>
      <c r="C49" s="108" t="s">
        <v>224</v>
      </c>
      <c r="D49" s="108"/>
      <c r="E49" s="105">
        <v>68</v>
      </c>
      <c r="F49" s="371">
        <f>SUM(F47:F48)</f>
        <v>2372212.4899999998</v>
      </c>
      <c r="G49" s="472"/>
      <c r="H49" s="371">
        <f>SUM(H47:H48)</f>
        <v>3215761.6</v>
      </c>
      <c r="I49" s="372"/>
    </row>
    <row r="50" spans="1:9" ht="10.15" customHeight="1">
      <c r="A50" s="101"/>
      <c r="B50" s="113"/>
      <c r="C50" s="108"/>
      <c r="D50" s="108"/>
      <c r="E50" s="105"/>
      <c r="F50" s="373"/>
      <c r="G50" s="487"/>
      <c r="H50" s="373"/>
      <c r="I50" s="374"/>
    </row>
    <row r="51" spans="1:9" ht="12.75">
      <c r="A51" s="101" t="s">
        <v>117</v>
      </c>
      <c r="B51" s="464" t="s">
        <v>288</v>
      </c>
      <c r="C51" s="464"/>
      <c r="D51" s="465"/>
      <c r="E51" s="105"/>
      <c r="F51" s="470"/>
      <c r="G51" s="471"/>
      <c r="H51" s="470"/>
      <c r="I51" s="494"/>
    </row>
    <row r="52" spans="1:9" ht="12.75">
      <c r="A52" s="101"/>
      <c r="B52" s="464"/>
      <c r="C52" s="464"/>
      <c r="D52" s="465"/>
      <c r="E52" s="105" t="s">
        <v>225</v>
      </c>
      <c r="F52" s="488">
        <f>F44+F49</f>
        <v>2531413.1599999997</v>
      </c>
      <c r="G52" s="489"/>
      <c r="H52" s="488">
        <f>H44+H49</f>
        <v>3351745.63</v>
      </c>
      <c r="I52" s="501"/>
    </row>
    <row r="53" spans="1:9" ht="10.15" customHeight="1">
      <c r="A53" s="101"/>
      <c r="B53" s="102"/>
      <c r="C53" s="104"/>
      <c r="D53" s="104"/>
      <c r="E53" s="105"/>
      <c r="F53" s="479"/>
      <c r="G53" s="480"/>
      <c r="H53" s="479"/>
      <c r="I53" s="498"/>
    </row>
    <row r="54" spans="1:9" ht="12.75">
      <c r="A54" s="101" t="s">
        <v>226</v>
      </c>
      <c r="B54" s="102" t="s">
        <v>227</v>
      </c>
      <c r="C54" s="104"/>
      <c r="D54" s="108"/>
      <c r="E54" s="105"/>
      <c r="F54" s="475">
        <f>IF(Charges!F52&lt;Produits!F51,Produits!F51-Charges!F52,0)</f>
        <v>442959.3700000006</v>
      </c>
      <c r="G54" s="476"/>
      <c r="H54" s="475">
        <f>IF(Charges!H52&lt;Produits!H51,Produits!H51-Charges!H52,0)</f>
        <v>0</v>
      </c>
      <c r="I54" s="496"/>
    </row>
    <row r="55" spans="1:9" ht="10.15" customHeight="1">
      <c r="A55" s="101"/>
      <c r="B55" s="113"/>
      <c r="C55" s="104"/>
      <c r="D55" s="108"/>
      <c r="E55" s="105"/>
      <c r="F55" s="479"/>
      <c r="G55" s="480"/>
      <c r="H55" s="479"/>
      <c r="I55" s="498"/>
    </row>
    <row r="56" spans="1:9" ht="12.75">
      <c r="A56" s="101" t="s">
        <v>228</v>
      </c>
      <c r="B56" s="102" t="s">
        <v>229</v>
      </c>
      <c r="C56" s="104"/>
      <c r="D56" s="108"/>
      <c r="E56" s="105"/>
      <c r="F56" s="371">
        <f>F36+F52</f>
        <v>36298701.94</v>
      </c>
      <c r="G56" s="472"/>
      <c r="H56" s="371">
        <f>H36+H52</f>
        <v>34657903.39</v>
      </c>
      <c r="I56" s="372"/>
    </row>
    <row r="57" spans="1:9" ht="10.15" customHeight="1">
      <c r="A57" s="101"/>
      <c r="B57" s="113"/>
      <c r="C57" s="104"/>
      <c r="D57" s="104"/>
      <c r="E57" s="105"/>
      <c r="F57" s="479"/>
      <c r="G57" s="480"/>
      <c r="H57" s="479"/>
      <c r="I57" s="498"/>
    </row>
    <row r="58" spans="1:9" ht="12.75">
      <c r="A58" s="101" t="s">
        <v>230</v>
      </c>
      <c r="B58" s="102" t="s">
        <v>231</v>
      </c>
      <c r="C58" s="104"/>
      <c r="D58" s="104"/>
      <c r="E58" s="105"/>
      <c r="F58" s="475">
        <f>IF(Charges!F56&lt;Produits!F55,Produits!F55-Charges!F56,0)</f>
        <v>2538891.420000002</v>
      </c>
      <c r="G58" s="476"/>
      <c r="H58" s="475">
        <f>IF(Charges!H56&lt;Produits!H55,Produits!H55-Charges!H56,0)</f>
        <v>1021271.799999997</v>
      </c>
      <c r="I58" s="496"/>
    </row>
    <row r="59" spans="1:9" ht="10.15" customHeight="1">
      <c r="A59" s="101"/>
      <c r="B59" s="102"/>
      <c r="C59" s="104"/>
      <c r="D59" s="104"/>
      <c r="E59" s="105"/>
      <c r="F59" s="477"/>
      <c r="G59" s="478"/>
      <c r="H59" s="477"/>
      <c r="I59" s="497"/>
    </row>
    <row r="60" spans="1:9" ht="12.75">
      <c r="A60" s="101" t="s">
        <v>232</v>
      </c>
      <c r="B60" s="102" t="s">
        <v>233</v>
      </c>
      <c r="C60" s="104"/>
      <c r="D60" s="104"/>
      <c r="E60" s="105"/>
      <c r="F60" s="470"/>
      <c r="G60" s="471"/>
      <c r="H60" s="470"/>
      <c r="I60" s="494"/>
    </row>
    <row r="61" spans="1:9" ht="12.75">
      <c r="A61" s="101"/>
      <c r="B61" s="98" t="s">
        <v>50</v>
      </c>
      <c r="C61" s="104" t="s">
        <v>234</v>
      </c>
      <c r="D61" s="104"/>
      <c r="E61" s="105">
        <v>69201</v>
      </c>
      <c r="F61" s="468">
        <v>2095932.05</v>
      </c>
      <c r="G61" s="469"/>
      <c r="H61" s="468">
        <v>1146745.65</v>
      </c>
      <c r="I61" s="493"/>
    </row>
    <row r="62" spans="1:9" ht="12.75">
      <c r="A62" s="101"/>
      <c r="B62" s="98" t="s">
        <v>52</v>
      </c>
      <c r="C62" s="104" t="s">
        <v>235</v>
      </c>
      <c r="D62" s="104"/>
      <c r="E62" s="105">
        <v>69202</v>
      </c>
      <c r="F62" s="468">
        <v>442959.37</v>
      </c>
      <c r="G62" s="469"/>
      <c r="H62" s="468">
        <v>0</v>
      </c>
      <c r="I62" s="493"/>
    </row>
    <row r="63" spans="1:9" ht="18.6" customHeight="1">
      <c r="A63" s="101"/>
      <c r="B63" s="113"/>
      <c r="C63" s="108" t="s">
        <v>236</v>
      </c>
      <c r="D63" s="108"/>
      <c r="E63" s="105">
        <v>69</v>
      </c>
      <c r="F63" s="475">
        <f>SUM(F61:F62)</f>
        <v>2538891.42</v>
      </c>
      <c r="G63" s="476"/>
      <c r="H63" s="503">
        <f>SUM(H61:H62)</f>
        <v>1146745.65</v>
      </c>
      <c r="I63" s="504"/>
    </row>
    <row r="64" spans="1:9" ht="10.15" customHeight="1">
      <c r="A64" s="101"/>
      <c r="B64" s="113"/>
      <c r="C64" s="104"/>
      <c r="D64" s="104"/>
      <c r="E64" s="105"/>
      <c r="F64" s="479"/>
      <c r="G64" s="480"/>
      <c r="H64" s="479"/>
      <c r="I64" s="498"/>
    </row>
    <row r="65" spans="1:9" ht="13.5" thickBot="1">
      <c r="A65" s="101" t="s">
        <v>237</v>
      </c>
      <c r="B65" s="102" t="s">
        <v>238</v>
      </c>
      <c r="C65" s="104"/>
      <c r="D65" s="104"/>
      <c r="E65" s="114"/>
      <c r="F65" s="490">
        <f>F56+F63</f>
        <v>38837593.36</v>
      </c>
      <c r="G65" s="491"/>
      <c r="H65" s="490">
        <f>H56+H63</f>
        <v>35804649.04</v>
      </c>
      <c r="I65" s="505"/>
    </row>
    <row r="66" spans="1:9" ht="15">
      <c r="A66" s="17"/>
      <c r="B66" s="19"/>
      <c r="C66" s="19"/>
      <c r="D66" s="19"/>
      <c r="E66" s="20"/>
      <c r="F66" s="18"/>
      <c r="G66" s="18"/>
      <c r="H66" s="18"/>
      <c r="I66" s="18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3.15" customHeight="1">
      <c r="A1" s="278" t="str">
        <f>Coordonnées!A1</f>
        <v>Synthèse des Comptes</v>
      </c>
      <c r="B1" s="279"/>
      <c r="C1" s="275" t="str">
        <f>Coordonnées!D1</f>
        <v>Administration communale de</v>
      </c>
      <c r="D1" s="279" t="str">
        <f>Coordonnées!J1</f>
        <v>AC FLEURUS</v>
      </c>
      <c r="E1" s="279"/>
      <c r="F1" s="279"/>
      <c r="G1" s="275" t="str">
        <f>Coordonnées!P1</f>
        <v>Code INS</v>
      </c>
      <c r="H1" s="400"/>
      <c r="I1" s="181">
        <f>Coordonnées!R1</f>
        <v>52021</v>
      </c>
      <c r="J1" s="21"/>
    </row>
    <row r="2" spans="1:10" ht="12.75">
      <c r="A2" s="280"/>
      <c r="B2" s="281"/>
      <c r="C2" s="276"/>
      <c r="D2" s="281"/>
      <c r="E2" s="281"/>
      <c r="F2" s="281"/>
      <c r="G2" s="277" t="str">
        <f>Coordonnées!P2</f>
        <v>Exercice:</v>
      </c>
      <c r="H2" s="422"/>
      <c r="I2" s="182">
        <f>Coordonnées!R2</f>
        <v>2022</v>
      </c>
      <c r="J2" s="21"/>
    </row>
    <row r="3" spans="1:10" ht="12.75">
      <c r="A3" s="418" t="str">
        <f>Coordonnées!A3</f>
        <v>Modèle officiel généré par l'application eComptes © SPW Intérieur et Action Sociale</v>
      </c>
      <c r="B3" s="418"/>
      <c r="C3" s="418"/>
      <c r="D3" s="418"/>
      <c r="E3" s="418"/>
      <c r="F3" s="180"/>
      <c r="G3" s="423" t="str">
        <f>Coordonnées!P3</f>
        <v>Version:</v>
      </c>
      <c r="H3" s="424"/>
      <c r="I3" s="171">
        <f>Coordonnées!R3</f>
        <v>1</v>
      </c>
      <c r="J3" s="21"/>
    </row>
    <row r="4" spans="1:10" ht="13.5" thickBot="1">
      <c r="A4" s="42"/>
      <c r="B4" s="43"/>
      <c r="C4" s="44"/>
      <c r="D4" s="44"/>
      <c r="E4" s="45"/>
      <c r="F4" s="35"/>
      <c r="G4" s="35"/>
      <c r="H4" s="35"/>
      <c r="I4" s="43"/>
      <c r="J4" s="21"/>
    </row>
    <row r="5" spans="1:10" ht="12.75">
      <c r="A5" s="77"/>
      <c r="B5" s="78"/>
      <c r="C5" s="79"/>
      <c r="D5" s="79"/>
      <c r="E5" s="510" t="s">
        <v>41</v>
      </c>
      <c r="F5" s="512">
        <f>I2</f>
        <v>2022</v>
      </c>
      <c r="G5" s="513"/>
      <c r="H5" s="518">
        <f>F5-1</f>
        <v>2021</v>
      </c>
      <c r="I5" s="519"/>
      <c r="J5" s="21"/>
    </row>
    <row r="6" spans="1:10" ht="12.75">
      <c r="A6" s="80" t="s">
        <v>183</v>
      </c>
      <c r="B6" s="81"/>
      <c r="C6" s="81"/>
      <c r="D6" s="81"/>
      <c r="E6" s="511"/>
      <c r="F6" s="514"/>
      <c r="G6" s="515"/>
      <c r="H6" s="520"/>
      <c r="I6" s="521"/>
      <c r="J6" s="22"/>
    </row>
    <row r="7" spans="1:10" ht="11.45" customHeight="1" thickBot="1">
      <c r="A7" s="82"/>
      <c r="B7" s="78"/>
      <c r="C7" s="78"/>
      <c r="D7" s="78"/>
      <c r="E7" s="511"/>
      <c r="F7" s="516"/>
      <c r="G7" s="517"/>
      <c r="H7" s="522"/>
      <c r="I7" s="523"/>
      <c r="J7" s="22"/>
    </row>
    <row r="8" spans="1:10" ht="12.75">
      <c r="A8" s="83" t="s">
        <v>239</v>
      </c>
      <c r="B8" s="84" t="s">
        <v>240</v>
      </c>
      <c r="C8" s="78"/>
      <c r="D8" s="78"/>
      <c r="E8" s="85" t="s">
        <v>186</v>
      </c>
      <c r="F8" s="524"/>
      <c r="G8" s="525"/>
      <c r="H8" s="545"/>
      <c r="I8" s="546"/>
      <c r="J8" s="21"/>
    </row>
    <row r="9" spans="1:10" ht="12.75">
      <c r="A9" s="82"/>
      <c r="B9" s="86" t="s">
        <v>131</v>
      </c>
      <c r="C9" s="87" t="s">
        <v>241</v>
      </c>
      <c r="D9" s="87"/>
      <c r="E9" s="88">
        <v>70</v>
      </c>
      <c r="F9" s="526">
        <v>15399954.99</v>
      </c>
      <c r="G9" s="527"/>
      <c r="H9" s="547">
        <v>13846104.54</v>
      </c>
      <c r="I9" s="548"/>
      <c r="J9" s="21"/>
    </row>
    <row r="10" spans="1:10" ht="12.75">
      <c r="A10" s="82"/>
      <c r="B10" s="86" t="s">
        <v>133</v>
      </c>
      <c r="C10" s="87" t="s">
        <v>242</v>
      </c>
      <c r="D10" s="87"/>
      <c r="E10" s="88">
        <v>71</v>
      </c>
      <c r="F10" s="526">
        <v>951335.6</v>
      </c>
      <c r="G10" s="527"/>
      <c r="H10" s="547">
        <v>885340.06</v>
      </c>
      <c r="I10" s="548"/>
      <c r="J10" s="21"/>
    </row>
    <row r="11" spans="1:10" ht="12.75">
      <c r="A11" s="82"/>
      <c r="B11" s="86" t="s">
        <v>135</v>
      </c>
      <c r="C11" s="87" t="s">
        <v>243</v>
      </c>
      <c r="D11" s="87"/>
      <c r="E11" s="89"/>
      <c r="F11" s="526"/>
      <c r="G11" s="527"/>
      <c r="H11" s="547"/>
      <c r="I11" s="548"/>
      <c r="J11" s="21"/>
    </row>
    <row r="12" spans="1:10" ht="12.75">
      <c r="A12" s="82"/>
      <c r="B12" s="86"/>
      <c r="C12" s="87" t="s">
        <v>244</v>
      </c>
      <c r="D12" s="87"/>
      <c r="E12" s="88" t="s">
        <v>245</v>
      </c>
      <c r="F12" s="526">
        <v>14094189.15</v>
      </c>
      <c r="G12" s="527"/>
      <c r="H12" s="547">
        <v>12708845.06</v>
      </c>
      <c r="I12" s="548"/>
      <c r="J12" s="21"/>
    </row>
    <row r="13" spans="1:10" ht="12.75">
      <c r="A13" s="82"/>
      <c r="B13" s="86" t="s">
        <v>146</v>
      </c>
      <c r="C13" s="87" t="s">
        <v>246</v>
      </c>
      <c r="D13" s="87"/>
      <c r="E13" s="88">
        <v>74</v>
      </c>
      <c r="F13" s="526">
        <v>18875.16</v>
      </c>
      <c r="G13" s="527"/>
      <c r="H13" s="547">
        <v>20053.13</v>
      </c>
      <c r="I13" s="548"/>
      <c r="J13" s="21"/>
    </row>
    <row r="14" spans="1:10" ht="12.75">
      <c r="A14" s="82"/>
      <c r="B14" s="86" t="s">
        <v>159</v>
      </c>
      <c r="C14" s="87" t="s">
        <v>247</v>
      </c>
      <c r="D14" s="87"/>
      <c r="E14" s="88">
        <v>75</v>
      </c>
      <c r="F14" s="528">
        <f>SUM(F16:F17)</f>
        <v>397085.93</v>
      </c>
      <c r="G14" s="529"/>
      <c r="H14" s="549">
        <f>SUM(H16:H17)</f>
        <v>442114.22</v>
      </c>
      <c r="I14" s="550"/>
      <c r="J14" s="21"/>
    </row>
    <row r="15" spans="1:10" ht="12.75">
      <c r="A15" s="82"/>
      <c r="B15" s="86" t="s">
        <v>186</v>
      </c>
      <c r="C15" s="87" t="s">
        <v>248</v>
      </c>
      <c r="D15" s="87"/>
      <c r="E15" s="88"/>
      <c r="F15" s="530"/>
      <c r="G15" s="531"/>
      <c r="H15" s="551"/>
      <c r="I15" s="552"/>
      <c r="J15" s="21"/>
    </row>
    <row r="16" spans="1:10" ht="12.75">
      <c r="A16" s="82"/>
      <c r="B16" s="86"/>
      <c r="C16" s="87" t="s">
        <v>249</v>
      </c>
      <c r="D16" s="87"/>
      <c r="E16" s="88" t="s">
        <v>250</v>
      </c>
      <c r="F16" s="526">
        <v>8227.12</v>
      </c>
      <c r="G16" s="527"/>
      <c r="H16" s="547">
        <v>8443.97</v>
      </c>
      <c r="I16" s="548"/>
      <c r="J16" s="21"/>
    </row>
    <row r="17" spans="1:10" ht="12.75">
      <c r="A17" s="82"/>
      <c r="B17" s="86"/>
      <c r="C17" s="87" t="s">
        <v>251</v>
      </c>
      <c r="D17" s="87"/>
      <c r="E17" s="88" t="s">
        <v>252</v>
      </c>
      <c r="F17" s="526">
        <v>388858.81</v>
      </c>
      <c r="G17" s="527"/>
      <c r="H17" s="547">
        <v>433670.25</v>
      </c>
      <c r="I17" s="548"/>
      <c r="J17" s="21"/>
    </row>
    <row r="18" spans="1:10" ht="10.15" customHeight="1">
      <c r="A18" s="82"/>
      <c r="B18" s="78"/>
      <c r="C18" s="87"/>
      <c r="D18" s="87"/>
      <c r="E18" s="88"/>
      <c r="F18" s="526"/>
      <c r="G18" s="527"/>
      <c r="H18" s="547"/>
      <c r="I18" s="548"/>
      <c r="J18" s="21"/>
    </row>
    <row r="19" spans="1:10" ht="12.75">
      <c r="A19" s="83" t="s">
        <v>127</v>
      </c>
      <c r="B19" s="84" t="s">
        <v>253</v>
      </c>
      <c r="C19" s="78"/>
      <c r="D19" s="78"/>
      <c r="E19" s="88" t="s">
        <v>254</v>
      </c>
      <c r="F19" s="371">
        <f>SUM(F9:F14)</f>
        <v>30861440.830000002</v>
      </c>
      <c r="G19" s="387"/>
      <c r="H19" s="472">
        <f>SUM(H9:H14)</f>
        <v>27902457.009999998</v>
      </c>
      <c r="I19" s="372"/>
      <c r="J19" s="22"/>
    </row>
    <row r="20" spans="1:10" ht="10.15" customHeight="1">
      <c r="A20" s="82"/>
      <c r="B20" s="78"/>
      <c r="C20" s="87"/>
      <c r="D20" s="87"/>
      <c r="E20" s="88"/>
      <c r="F20" s="532"/>
      <c r="G20" s="533"/>
      <c r="H20" s="553"/>
      <c r="I20" s="554"/>
      <c r="J20" s="22"/>
    </row>
    <row r="21" spans="1:10" ht="12.75">
      <c r="A21" s="83" t="s">
        <v>129</v>
      </c>
      <c r="B21" s="90" t="s">
        <v>255</v>
      </c>
      <c r="C21" s="84"/>
      <c r="D21" s="84"/>
      <c r="E21" s="88" t="s">
        <v>186</v>
      </c>
      <c r="F21" s="534">
        <f>IF(Charges!F19&gt;Produits!F19,Charges!F19-Produits!F19,0)</f>
        <v>0</v>
      </c>
      <c r="G21" s="535"/>
      <c r="H21" s="534">
        <f>IF(Charges!H19&gt;Produits!H19,Charges!H19-Produits!H19,0)</f>
        <v>0</v>
      </c>
      <c r="I21" s="555"/>
      <c r="J21" s="21"/>
    </row>
    <row r="22" spans="1:10" ht="10.15" customHeight="1">
      <c r="A22" s="83"/>
      <c r="B22" s="90"/>
      <c r="C22" s="84"/>
      <c r="D22" s="84"/>
      <c r="E22" s="88"/>
      <c r="F22" s="483"/>
      <c r="G22" s="536"/>
      <c r="H22" s="484"/>
      <c r="I22" s="500"/>
      <c r="J22" s="21"/>
    </row>
    <row r="23" spans="1:10" ht="12.75">
      <c r="A23" s="83" t="s">
        <v>137</v>
      </c>
      <c r="B23" s="506" t="s">
        <v>289</v>
      </c>
      <c r="C23" s="506"/>
      <c r="D23" s="507"/>
      <c r="E23" s="89" t="s">
        <v>201</v>
      </c>
      <c r="F23" s="537"/>
      <c r="G23" s="538"/>
      <c r="H23" s="556"/>
      <c r="I23" s="557"/>
      <c r="J23" s="22"/>
    </row>
    <row r="24" spans="1:10" ht="12.75">
      <c r="A24" s="82"/>
      <c r="B24" s="506"/>
      <c r="C24" s="506"/>
      <c r="D24" s="507"/>
      <c r="E24" s="88"/>
      <c r="F24" s="539"/>
      <c r="G24" s="540"/>
      <c r="H24" s="558"/>
      <c r="I24" s="559"/>
      <c r="J24" s="22"/>
    </row>
    <row r="25" spans="1:10" ht="12.75">
      <c r="A25" s="82"/>
      <c r="B25" s="86" t="s">
        <v>131</v>
      </c>
      <c r="C25" s="87" t="s">
        <v>256</v>
      </c>
      <c r="D25" s="87"/>
      <c r="E25" s="88">
        <v>761</v>
      </c>
      <c r="F25" s="526">
        <v>1813468.49</v>
      </c>
      <c r="G25" s="527"/>
      <c r="H25" s="547">
        <v>1911113.7</v>
      </c>
      <c r="I25" s="548"/>
      <c r="J25" s="21"/>
    </row>
    <row r="26" spans="1:10" ht="12.75">
      <c r="A26" s="82"/>
      <c r="B26" s="86" t="s">
        <v>133</v>
      </c>
      <c r="C26" s="87" t="s">
        <v>257</v>
      </c>
      <c r="D26" s="87"/>
      <c r="E26" s="88">
        <v>764</v>
      </c>
      <c r="F26" s="526">
        <v>0</v>
      </c>
      <c r="G26" s="527"/>
      <c r="H26" s="547">
        <v>0</v>
      </c>
      <c r="I26" s="548"/>
      <c r="J26" s="21"/>
    </row>
    <row r="27" spans="1:10" ht="12.75">
      <c r="A27" s="82"/>
      <c r="B27" s="86" t="s">
        <v>135</v>
      </c>
      <c r="C27" s="87" t="s">
        <v>258</v>
      </c>
      <c r="D27" s="87"/>
      <c r="E27" s="88">
        <v>765</v>
      </c>
      <c r="F27" s="526">
        <v>2195028.47</v>
      </c>
      <c r="G27" s="527"/>
      <c r="H27" s="547">
        <v>1587280.34</v>
      </c>
      <c r="I27" s="548"/>
      <c r="J27" s="21"/>
    </row>
    <row r="28" spans="1:10" ht="23.45" customHeight="1">
      <c r="A28" s="82"/>
      <c r="B28" s="172" t="s">
        <v>146</v>
      </c>
      <c r="C28" s="508" t="s">
        <v>291</v>
      </c>
      <c r="D28" s="509"/>
      <c r="E28" s="88">
        <v>767</v>
      </c>
      <c r="F28" s="526">
        <v>993283.04</v>
      </c>
      <c r="G28" s="527"/>
      <c r="H28" s="547">
        <v>1052052.36</v>
      </c>
      <c r="I28" s="548"/>
      <c r="J28" s="22"/>
    </row>
    <row r="29" spans="1:10" ht="12.75">
      <c r="A29" s="82"/>
      <c r="B29" s="86" t="s">
        <v>159</v>
      </c>
      <c r="C29" s="87" t="s">
        <v>259</v>
      </c>
      <c r="D29" s="87"/>
      <c r="E29" s="88">
        <v>769</v>
      </c>
      <c r="F29" s="526">
        <v>0</v>
      </c>
      <c r="G29" s="527"/>
      <c r="H29" s="547">
        <v>0</v>
      </c>
      <c r="I29" s="548"/>
      <c r="J29" s="21"/>
    </row>
    <row r="30" spans="1:10" ht="10.15" customHeight="1">
      <c r="A30" s="82"/>
      <c r="B30" s="78"/>
      <c r="C30" s="87"/>
      <c r="D30" s="87"/>
      <c r="E30" s="88"/>
      <c r="F30" s="526"/>
      <c r="G30" s="527"/>
      <c r="H30" s="547"/>
      <c r="I30" s="548"/>
      <c r="J30" s="22"/>
    </row>
    <row r="31" spans="1:10" ht="12.75">
      <c r="A31" s="83" t="s">
        <v>141</v>
      </c>
      <c r="B31" s="84" t="s">
        <v>260</v>
      </c>
      <c r="C31" s="78"/>
      <c r="D31" s="78"/>
      <c r="E31" s="88">
        <v>76</v>
      </c>
      <c r="F31" s="371">
        <f>SUM(F25:F29)</f>
        <v>5001780</v>
      </c>
      <c r="G31" s="387"/>
      <c r="H31" s="472">
        <f>SUM(H25:H29)</f>
        <v>4550446.4</v>
      </c>
      <c r="I31" s="372"/>
      <c r="J31" s="21"/>
    </row>
    <row r="32" spans="1:10" ht="10.15" customHeight="1">
      <c r="A32" s="83"/>
      <c r="B32" s="84"/>
      <c r="C32" s="78"/>
      <c r="D32" s="78"/>
      <c r="E32" s="88"/>
      <c r="F32" s="483"/>
      <c r="G32" s="536"/>
      <c r="H32" s="484"/>
      <c r="I32" s="500"/>
      <c r="J32" s="21"/>
    </row>
    <row r="33" spans="1:10" ht="12.75">
      <c r="A33" s="83" t="s">
        <v>148</v>
      </c>
      <c r="B33" s="84" t="s">
        <v>261</v>
      </c>
      <c r="C33" s="87"/>
      <c r="D33" s="87"/>
      <c r="E33" s="88" t="s">
        <v>262</v>
      </c>
      <c r="F33" s="371">
        <f>F19+F31</f>
        <v>35863220.83</v>
      </c>
      <c r="G33" s="387"/>
      <c r="H33" s="472">
        <f>H19+H31</f>
        <v>32452903.409999996</v>
      </c>
      <c r="I33" s="372"/>
      <c r="J33" s="21"/>
    </row>
    <row r="34" spans="1:10" ht="10.15" customHeight="1">
      <c r="A34" s="83"/>
      <c r="B34" s="84"/>
      <c r="C34" s="87"/>
      <c r="D34" s="87"/>
      <c r="E34" s="88"/>
      <c r="F34" s="483"/>
      <c r="G34" s="536"/>
      <c r="H34" s="484"/>
      <c r="I34" s="500"/>
      <c r="J34" s="21"/>
    </row>
    <row r="35" spans="1:10" ht="12.75">
      <c r="A35" s="83" t="s">
        <v>152</v>
      </c>
      <c r="B35" s="84" t="s">
        <v>263</v>
      </c>
      <c r="C35" s="87"/>
      <c r="D35" s="87"/>
      <c r="E35" s="88" t="s">
        <v>186</v>
      </c>
      <c r="F35" s="534">
        <f>IF(Charges!F36&gt;Produits!F33,Charges!F36-Produits!F33,0)</f>
        <v>0</v>
      </c>
      <c r="G35" s="535"/>
      <c r="H35" s="534">
        <f>IF(Charges!H36&gt;Produits!H33,Charges!H36-Produits!H33,0)</f>
        <v>0</v>
      </c>
      <c r="I35" s="555"/>
      <c r="J35" s="21"/>
    </row>
    <row r="36" spans="1:10" ht="10.15" customHeight="1">
      <c r="A36" s="83"/>
      <c r="B36" s="84"/>
      <c r="C36" s="87"/>
      <c r="D36" s="87"/>
      <c r="E36" s="88"/>
      <c r="F36" s="541"/>
      <c r="G36" s="542"/>
      <c r="H36" s="560"/>
      <c r="I36" s="561"/>
      <c r="J36" s="21"/>
    </row>
    <row r="37" spans="1:10" ht="12.75">
      <c r="A37" s="83" t="s">
        <v>165</v>
      </c>
      <c r="B37" s="84" t="s">
        <v>264</v>
      </c>
      <c r="C37" s="87"/>
      <c r="D37" s="87"/>
      <c r="E37" s="88"/>
      <c r="F37" s="537"/>
      <c r="G37" s="538"/>
      <c r="H37" s="556"/>
      <c r="I37" s="557"/>
      <c r="J37" s="21"/>
    </row>
    <row r="38" spans="1:10" ht="12.75">
      <c r="A38" s="83"/>
      <c r="B38" s="86" t="s">
        <v>131</v>
      </c>
      <c r="C38" s="87" t="s">
        <v>265</v>
      </c>
      <c r="D38" s="87"/>
      <c r="E38" s="88">
        <v>771</v>
      </c>
      <c r="F38" s="526">
        <v>47928.64</v>
      </c>
      <c r="G38" s="527"/>
      <c r="H38" s="547">
        <v>129901.33</v>
      </c>
      <c r="I38" s="548"/>
      <c r="J38" s="21"/>
    </row>
    <row r="39" spans="1:10" ht="12.75">
      <c r="A39" s="83"/>
      <c r="B39" s="86" t="s">
        <v>133</v>
      </c>
      <c r="C39" s="87" t="s">
        <v>266</v>
      </c>
      <c r="D39" s="87"/>
      <c r="E39" s="88">
        <v>772</v>
      </c>
      <c r="F39" s="526">
        <v>119901.73</v>
      </c>
      <c r="G39" s="527"/>
      <c r="H39" s="547">
        <v>92795.09</v>
      </c>
      <c r="I39" s="548"/>
      <c r="J39" s="21"/>
    </row>
    <row r="40" spans="1:10" ht="12.75">
      <c r="A40" s="83"/>
      <c r="B40" s="86" t="s">
        <v>135</v>
      </c>
      <c r="C40" s="87" t="s">
        <v>267</v>
      </c>
      <c r="D40" s="87"/>
      <c r="E40" s="88">
        <v>773</v>
      </c>
      <c r="F40" s="526">
        <v>0</v>
      </c>
      <c r="G40" s="527"/>
      <c r="H40" s="547">
        <v>0.6</v>
      </c>
      <c r="I40" s="548"/>
      <c r="J40" s="21"/>
    </row>
    <row r="41" spans="1:10" ht="9.6" customHeight="1">
      <c r="A41" s="83"/>
      <c r="B41" s="87"/>
      <c r="C41" s="87"/>
      <c r="D41" s="87"/>
      <c r="E41" s="88"/>
      <c r="F41" s="526"/>
      <c r="G41" s="527"/>
      <c r="H41" s="547"/>
      <c r="I41" s="548"/>
      <c r="J41" s="21"/>
    </row>
    <row r="42" spans="1:10" ht="12.75">
      <c r="A42" s="83"/>
      <c r="B42" s="87"/>
      <c r="C42" s="84" t="s">
        <v>268</v>
      </c>
      <c r="D42" s="84"/>
      <c r="E42" s="88">
        <v>77</v>
      </c>
      <c r="F42" s="371">
        <f>SUM(F38:F40)</f>
        <v>167830.37</v>
      </c>
      <c r="G42" s="387"/>
      <c r="H42" s="472">
        <f>SUM(H38:H40)</f>
        <v>222697.02</v>
      </c>
      <c r="I42" s="372"/>
      <c r="J42" s="21"/>
    </row>
    <row r="43" spans="1:10" ht="10.15" customHeight="1">
      <c r="A43" s="83"/>
      <c r="B43" s="87"/>
      <c r="C43" s="84"/>
      <c r="D43" s="84"/>
      <c r="E43" s="88"/>
      <c r="F43" s="373"/>
      <c r="G43" s="392"/>
      <c r="H43" s="487"/>
      <c r="I43" s="374"/>
      <c r="J43" s="21"/>
    </row>
    <row r="44" spans="1:10" ht="12.75">
      <c r="A44" s="83" t="s">
        <v>176</v>
      </c>
      <c r="B44" s="84" t="s">
        <v>269</v>
      </c>
      <c r="C44" s="87"/>
      <c r="D44" s="87"/>
      <c r="E44" s="88"/>
      <c r="F44" s="537"/>
      <c r="G44" s="538"/>
      <c r="H44" s="556"/>
      <c r="I44" s="557"/>
      <c r="J44" s="21"/>
    </row>
    <row r="45" spans="1:10" ht="12.75">
      <c r="A45" s="83"/>
      <c r="B45" s="86" t="s">
        <v>131</v>
      </c>
      <c r="C45" s="87" t="s">
        <v>265</v>
      </c>
      <c r="D45" s="87"/>
      <c r="E45" s="88">
        <v>785</v>
      </c>
      <c r="F45" s="526">
        <v>0</v>
      </c>
      <c r="G45" s="527"/>
      <c r="H45" s="547">
        <v>0</v>
      </c>
      <c r="I45" s="548"/>
      <c r="J45" s="21"/>
    </row>
    <row r="46" spans="1:10" ht="12.75">
      <c r="A46" s="83"/>
      <c r="B46" s="86" t="s">
        <v>133</v>
      </c>
      <c r="C46" s="87" t="s">
        <v>266</v>
      </c>
      <c r="D46" s="87"/>
      <c r="E46" s="88">
        <v>786</v>
      </c>
      <c r="F46" s="526">
        <v>2806542.16</v>
      </c>
      <c r="G46" s="527"/>
      <c r="H46" s="547">
        <v>3003574.76</v>
      </c>
      <c r="I46" s="548"/>
      <c r="J46" s="21"/>
    </row>
    <row r="47" spans="1:10" ht="9.6" customHeight="1">
      <c r="A47" s="83"/>
      <c r="B47" s="87"/>
      <c r="C47" s="87"/>
      <c r="D47" s="87"/>
      <c r="E47" s="88"/>
      <c r="F47" s="537"/>
      <c r="G47" s="538"/>
      <c r="H47" s="556"/>
      <c r="I47" s="557"/>
      <c r="J47" s="21"/>
    </row>
    <row r="48" spans="1:10" ht="12.75">
      <c r="A48" s="83"/>
      <c r="B48" s="87"/>
      <c r="C48" s="84" t="s">
        <v>270</v>
      </c>
      <c r="D48" s="84"/>
      <c r="E48" s="88">
        <v>78</v>
      </c>
      <c r="F48" s="534">
        <f>SUM(F45:F46)</f>
        <v>2806542.16</v>
      </c>
      <c r="G48" s="535"/>
      <c r="H48" s="562">
        <f>SUM(H45:H46)</f>
        <v>3003574.76</v>
      </c>
      <c r="I48" s="555"/>
      <c r="J48" s="21"/>
    </row>
    <row r="49" spans="1:10" ht="10.15" customHeight="1">
      <c r="A49" s="83"/>
      <c r="B49" s="87"/>
      <c r="C49" s="84"/>
      <c r="D49" s="84"/>
      <c r="E49" s="88"/>
      <c r="F49" s="541"/>
      <c r="G49" s="542"/>
      <c r="H49" s="560"/>
      <c r="I49" s="561"/>
      <c r="J49" s="21"/>
    </row>
    <row r="50" spans="1:10" ht="12.75">
      <c r="A50" s="83" t="s">
        <v>178</v>
      </c>
      <c r="B50" s="84" t="s">
        <v>271</v>
      </c>
      <c r="C50" s="87"/>
      <c r="D50" s="87"/>
      <c r="E50" s="88"/>
      <c r="F50" s="537"/>
      <c r="G50" s="538"/>
      <c r="H50" s="556"/>
      <c r="I50" s="557"/>
      <c r="J50" s="21"/>
    </row>
    <row r="51" spans="1:10" ht="12.75">
      <c r="A51" s="83"/>
      <c r="B51" s="84" t="s">
        <v>272</v>
      </c>
      <c r="C51" s="87"/>
      <c r="D51" s="87"/>
      <c r="E51" s="88" t="s">
        <v>273</v>
      </c>
      <c r="F51" s="371">
        <f>F42+F48</f>
        <v>2974372.5300000003</v>
      </c>
      <c r="G51" s="387"/>
      <c r="H51" s="472">
        <f>H42+H48</f>
        <v>3226271.78</v>
      </c>
      <c r="I51" s="372"/>
      <c r="J51" s="21"/>
    </row>
    <row r="52" spans="1:10" ht="10.15" customHeight="1">
      <c r="A52" s="83"/>
      <c r="B52" s="84"/>
      <c r="C52" s="87"/>
      <c r="D52" s="87"/>
      <c r="E52" s="88"/>
      <c r="F52" s="483"/>
      <c r="G52" s="536"/>
      <c r="H52" s="484"/>
      <c r="I52" s="500"/>
      <c r="J52" s="21"/>
    </row>
    <row r="53" spans="1:10" ht="12.75">
      <c r="A53" s="83" t="s">
        <v>274</v>
      </c>
      <c r="B53" s="84" t="s">
        <v>275</v>
      </c>
      <c r="C53" s="87"/>
      <c r="D53" s="87"/>
      <c r="E53" s="88"/>
      <c r="F53" s="534">
        <f>IF(Charges!F52&gt;Produits!F51,Charges!F52-Produits!F51,0)</f>
        <v>0</v>
      </c>
      <c r="G53" s="535"/>
      <c r="H53" s="534">
        <f>IF(Charges!H52&gt;Produits!H51,Charges!H52-Produits!H51,0)</f>
        <v>125473.8500000001</v>
      </c>
      <c r="I53" s="555"/>
      <c r="J53" s="21"/>
    </row>
    <row r="54" spans="1:10" ht="10.15" customHeight="1">
      <c r="A54" s="83"/>
      <c r="B54" s="87"/>
      <c r="C54" s="87"/>
      <c r="D54" s="87"/>
      <c r="E54" s="88"/>
      <c r="F54" s="483"/>
      <c r="G54" s="536"/>
      <c r="H54" s="484"/>
      <c r="I54" s="500"/>
      <c r="J54" s="21"/>
    </row>
    <row r="55" spans="1:10" ht="12.75">
      <c r="A55" s="83" t="s">
        <v>276</v>
      </c>
      <c r="B55" s="84" t="s">
        <v>277</v>
      </c>
      <c r="C55" s="87"/>
      <c r="D55" s="87"/>
      <c r="E55" s="88"/>
      <c r="F55" s="371">
        <f>F33+F51</f>
        <v>38837593.36</v>
      </c>
      <c r="G55" s="387"/>
      <c r="H55" s="472">
        <f>H33+H51</f>
        <v>35679175.19</v>
      </c>
      <c r="I55" s="372"/>
      <c r="J55" s="21"/>
    </row>
    <row r="56" spans="1:10" ht="10.15" customHeight="1">
      <c r="A56" s="83"/>
      <c r="B56" s="87"/>
      <c r="C56" s="87"/>
      <c r="D56" s="87"/>
      <c r="E56" s="88"/>
      <c r="F56" s="483"/>
      <c r="G56" s="536"/>
      <c r="H56" s="484"/>
      <c r="I56" s="500"/>
      <c r="J56" s="21"/>
    </row>
    <row r="57" spans="1:10" ht="12.75">
      <c r="A57" s="83" t="s">
        <v>278</v>
      </c>
      <c r="B57" s="84" t="s">
        <v>279</v>
      </c>
      <c r="C57" s="87"/>
      <c r="D57" s="87"/>
      <c r="E57" s="88"/>
      <c r="F57" s="534">
        <f>IF(Charges!F56&gt;Produits!F55,Charges!F56-Produits!F55,0)</f>
        <v>0</v>
      </c>
      <c r="G57" s="535"/>
      <c r="H57" s="534">
        <f>IF(Charges!H56&gt;Produits!H55,Charges!H56-Produits!H55,0)</f>
        <v>0</v>
      </c>
      <c r="I57" s="555"/>
      <c r="J57" s="21"/>
    </row>
    <row r="58" spans="1:10" ht="10.15" customHeight="1">
      <c r="A58" s="83"/>
      <c r="B58" s="84"/>
      <c r="C58" s="87"/>
      <c r="D58" s="87"/>
      <c r="E58" s="88"/>
      <c r="F58" s="541"/>
      <c r="G58" s="542"/>
      <c r="H58" s="560"/>
      <c r="I58" s="561"/>
      <c r="J58" s="21"/>
    </row>
    <row r="59" spans="1:10" ht="12.75">
      <c r="A59" s="83" t="s">
        <v>280</v>
      </c>
      <c r="B59" s="84" t="s">
        <v>281</v>
      </c>
      <c r="C59" s="87"/>
      <c r="D59" s="87"/>
      <c r="E59" s="88"/>
      <c r="F59" s="539"/>
      <c r="G59" s="540"/>
      <c r="H59" s="558"/>
      <c r="I59" s="559"/>
      <c r="J59" s="21"/>
    </row>
    <row r="60" spans="1:10" ht="12.75">
      <c r="A60" s="83"/>
      <c r="B60" s="86" t="s">
        <v>131</v>
      </c>
      <c r="C60" s="87" t="s">
        <v>282</v>
      </c>
      <c r="D60" s="87"/>
      <c r="E60" s="88">
        <v>79201</v>
      </c>
      <c r="F60" s="526">
        <v>0</v>
      </c>
      <c r="G60" s="527"/>
      <c r="H60" s="547">
        <v>0</v>
      </c>
      <c r="I60" s="548"/>
      <c r="J60" s="21"/>
    </row>
    <row r="61" spans="1:10" ht="12.75">
      <c r="A61" s="83"/>
      <c r="B61" s="86" t="s">
        <v>133</v>
      </c>
      <c r="C61" s="87" t="s">
        <v>283</v>
      </c>
      <c r="D61" s="87"/>
      <c r="E61" s="88">
        <v>79202</v>
      </c>
      <c r="F61" s="526">
        <v>0</v>
      </c>
      <c r="G61" s="527"/>
      <c r="H61" s="547">
        <v>125473.85</v>
      </c>
      <c r="I61" s="548"/>
      <c r="J61" s="21"/>
    </row>
    <row r="62" spans="1:10" ht="10.15" customHeight="1">
      <c r="A62" s="83"/>
      <c r="B62" s="86"/>
      <c r="C62" s="87"/>
      <c r="D62" s="87"/>
      <c r="E62" s="88"/>
      <c r="F62" s="537"/>
      <c r="G62" s="538"/>
      <c r="H62" s="556"/>
      <c r="I62" s="557"/>
      <c r="J62" s="21"/>
    </row>
    <row r="63" spans="1:10" ht="12.75">
      <c r="A63" s="83"/>
      <c r="B63" s="86"/>
      <c r="C63" s="84" t="s">
        <v>236</v>
      </c>
      <c r="D63" s="84"/>
      <c r="E63" s="88">
        <v>79</v>
      </c>
      <c r="F63" s="371">
        <f>SUM(F60:F61)</f>
        <v>0</v>
      </c>
      <c r="G63" s="387"/>
      <c r="H63" s="472">
        <f>SUM(H60:H61)</f>
        <v>125473.85</v>
      </c>
      <c r="I63" s="372"/>
      <c r="J63" s="21"/>
    </row>
    <row r="64" spans="1:10" ht="10.15" customHeight="1">
      <c r="A64" s="83"/>
      <c r="B64" s="87"/>
      <c r="C64" s="87"/>
      <c r="D64" s="87"/>
      <c r="E64" s="88"/>
      <c r="F64" s="483"/>
      <c r="G64" s="536"/>
      <c r="H64" s="484"/>
      <c r="I64" s="500"/>
      <c r="J64" s="21"/>
    </row>
    <row r="65" spans="1:10" ht="13.5" thickBot="1">
      <c r="A65" s="83" t="s">
        <v>284</v>
      </c>
      <c r="B65" s="84" t="s">
        <v>285</v>
      </c>
      <c r="C65" s="87"/>
      <c r="D65" s="87"/>
      <c r="E65" s="91"/>
      <c r="F65" s="543">
        <f>F55+F63</f>
        <v>38837593.36</v>
      </c>
      <c r="G65" s="544"/>
      <c r="H65" s="563">
        <f>H55+H63</f>
        <v>35804649.04</v>
      </c>
      <c r="I65" s="564"/>
      <c r="J65" s="21"/>
    </row>
    <row r="66" spans="1:10" ht="12.75">
      <c r="A66" s="92"/>
      <c r="B66" s="93"/>
      <c r="C66" s="93"/>
      <c r="D66" s="93"/>
      <c r="E66" s="94"/>
      <c r="F66" s="95"/>
      <c r="G66" s="95"/>
      <c r="H66" s="95"/>
      <c r="I66" s="95"/>
      <c r="J66" s="21"/>
    </row>
    <row r="67" spans="1:10" ht="15">
      <c r="A67" s="23"/>
      <c r="B67" s="22"/>
      <c r="C67" s="22"/>
      <c r="D67" s="22"/>
      <c r="E67" s="24"/>
      <c r="F67" s="21"/>
      <c r="G67" s="21"/>
      <c r="H67" s="21"/>
      <c r="I67" s="21"/>
      <c r="J67" s="21"/>
    </row>
    <row r="68" spans="1:10" ht="15">
      <c r="A68" s="23"/>
      <c r="B68" s="22"/>
      <c r="C68" s="22"/>
      <c r="D68" s="22"/>
      <c r="E68" s="24"/>
      <c r="F68" s="21"/>
      <c r="G68" s="21"/>
      <c r="H68" s="21"/>
      <c r="I68" s="21"/>
      <c r="J68" s="21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15" customHeight="1">
      <c r="A1" s="278" t="str">
        <f>Coordonnées!A1</f>
        <v>Synthèse des Comptes</v>
      </c>
      <c r="B1" s="279"/>
      <c r="C1" s="279"/>
      <c r="D1" s="275" t="str">
        <f>Coordonnées!D1</f>
        <v>Administration communale de</v>
      </c>
      <c r="E1" s="275"/>
      <c r="F1" s="275"/>
      <c r="G1" s="275"/>
      <c r="H1" s="275"/>
      <c r="I1" s="275"/>
      <c r="J1" s="273" t="str">
        <f>Coordonnées!J1</f>
        <v>AC FLEURUS</v>
      </c>
      <c r="K1" s="273"/>
      <c r="L1" s="273"/>
      <c r="M1" s="273"/>
      <c r="N1" s="273"/>
      <c r="O1" s="273"/>
      <c r="P1" s="243" t="str">
        <f>Coordonnées!P1</f>
        <v>Code INS</v>
      </c>
      <c r="Q1" s="244"/>
      <c r="R1" s="239">
        <f>Coordonnées!R1</f>
        <v>52021</v>
      </c>
      <c r="S1" s="240"/>
    </row>
    <row r="2" spans="1:19" ht="12.75">
      <c r="A2" s="280"/>
      <c r="B2" s="281"/>
      <c r="C2" s="281"/>
      <c r="D2" s="276"/>
      <c r="E2" s="276"/>
      <c r="F2" s="277"/>
      <c r="G2" s="277"/>
      <c r="H2" s="276"/>
      <c r="I2" s="276"/>
      <c r="J2" s="274"/>
      <c r="K2" s="274"/>
      <c r="L2" s="274"/>
      <c r="M2" s="274"/>
      <c r="N2" s="274"/>
      <c r="O2" s="274"/>
      <c r="P2" s="245" t="str">
        <f>Coordonnées!P2</f>
        <v>Exercice:</v>
      </c>
      <c r="Q2" s="246"/>
      <c r="R2" s="241">
        <f>Coordonnées!R2</f>
        <v>2022</v>
      </c>
      <c r="S2" s="242"/>
    </row>
    <row r="3" spans="1:19" ht="12.75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0" t="str">
        <f>Coordonnées!P3</f>
        <v>Version:</v>
      </c>
      <c r="Q3" s="271"/>
      <c r="R3" s="247">
        <f>Coordonnées!R3</f>
        <v>1</v>
      </c>
      <c r="S3" s="24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5" customHeight="1">
      <c r="A6" s="27" t="s">
        <v>292</v>
      </c>
      <c r="B6" s="26"/>
      <c r="C6" s="26"/>
      <c r="D6" s="26"/>
      <c r="E6" s="26"/>
      <c r="F6" s="64"/>
      <c r="G6" s="46"/>
      <c r="H6" s="46"/>
      <c r="I6" s="46"/>
      <c r="J6" s="46"/>
      <c r="K6" s="46"/>
      <c r="L6" s="46"/>
      <c r="M6" s="64"/>
      <c r="N6" s="64"/>
      <c r="O6" s="64"/>
      <c r="P6" s="64"/>
      <c r="Q6" s="46"/>
      <c r="R6" s="46"/>
      <c r="S6" s="46"/>
    </row>
    <row r="7" spans="1:19" ht="16.9" customHeight="1">
      <c r="A7" s="68"/>
      <c r="B7" s="152"/>
      <c r="C7" s="152"/>
      <c r="D7" s="152"/>
      <c r="E7" s="15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8"/>
      <c r="S7" s="68"/>
    </row>
    <row r="8" spans="1:19" ht="16.9" customHeight="1">
      <c r="A8" s="66"/>
      <c r="B8" s="565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7"/>
      <c r="S8" s="153"/>
    </row>
    <row r="9" spans="1:19" ht="16.9" customHeight="1">
      <c r="A9" s="66"/>
      <c r="B9" s="568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70"/>
      <c r="S9" s="66"/>
    </row>
    <row r="10" spans="1:19" ht="16.9" customHeight="1">
      <c r="A10" s="66"/>
      <c r="B10" s="568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70"/>
      <c r="S10" s="66"/>
    </row>
    <row r="11" spans="1:19" ht="16.9" customHeight="1">
      <c r="A11" s="66"/>
      <c r="B11" s="568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70"/>
      <c r="S11" s="71"/>
    </row>
    <row r="12" spans="1:19" ht="16.9" customHeight="1">
      <c r="A12" s="66"/>
      <c r="B12" s="568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70"/>
      <c r="S12" s="72"/>
    </row>
    <row r="13" spans="1:19" ht="16.9" customHeight="1">
      <c r="A13" s="66"/>
      <c r="B13" s="568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70"/>
      <c r="S13" s="72"/>
    </row>
    <row r="14" spans="1:19" ht="16.9" customHeight="1">
      <c r="A14" s="66"/>
      <c r="B14" s="568"/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70"/>
      <c r="S14" s="72"/>
    </row>
    <row r="15" spans="1:19" ht="16.9" customHeight="1">
      <c r="A15" s="73"/>
      <c r="B15" s="571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3"/>
      <c r="S15" s="72"/>
    </row>
    <row r="16" spans="1:19" ht="16.9" customHeight="1">
      <c r="A16" s="66"/>
      <c r="B16" s="568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70"/>
      <c r="S16" s="72"/>
    </row>
    <row r="17" spans="1:19" ht="16.9" customHeight="1">
      <c r="A17" s="66"/>
      <c r="B17" s="568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70"/>
      <c r="S17" s="72"/>
    </row>
    <row r="18" spans="1:19" ht="16.9" customHeight="1">
      <c r="A18" s="66"/>
      <c r="B18" s="568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70"/>
      <c r="S18" s="71"/>
    </row>
    <row r="19" spans="1:19" s="70" customFormat="1" ht="16.9" customHeight="1">
      <c r="A19" s="73"/>
      <c r="B19" s="571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3"/>
      <c r="S19" s="74"/>
    </row>
    <row r="20" spans="1:19" s="70" customFormat="1" ht="16.9" customHeight="1">
      <c r="A20" s="73"/>
      <c r="B20" s="571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3"/>
      <c r="S20" s="74"/>
    </row>
    <row r="21" spans="1:19" ht="16.9" customHeight="1">
      <c r="A21" s="66"/>
      <c r="B21" s="568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70"/>
      <c r="S21" s="72"/>
    </row>
    <row r="22" spans="1:19" ht="16.9" customHeight="1">
      <c r="A22" s="66"/>
      <c r="B22" s="568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70"/>
      <c r="S22" s="72"/>
    </row>
    <row r="23" spans="1:19" ht="16.9" customHeight="1">
      <c r="A23" s="66"/>
      <c r="B23" s="568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70"/>
      <c r="S23" s="72"/>
    </row>
    <row r="24" spans="1:19" ht="16.9" customHeight="1">
      <c r="A24" s="66"/>
      <c r="B24" s="568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70"/>
      <c r="S24" s="72"/>
    </row>
    <row r="25" spans="1:19" ht="16.9" customHeight="1">
      <c r="A25" s="66"/>
      <c r="B25" s="568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70"/>
      <c r="S25" s="72"/>
    </row>
    <row r="26" spans="1:19" ht="16.9" customHeight="1">
      <c r="A26" s="66"/>
      <c r="B26" s="568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70"/>
      <c r="S26" s="72"/>
    </row>
    <row r="27" spans="1:19" ht="16.9" customHeight="1">
      <c r="A27" s="75"/>
      <c r="B27" s="574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6"/>
      <c r="S27" s="154"/>
    </row>
    <row r="28" spans="1:19" ht="16.9" customHeight="1">
      <c r="A28" s="66"/>
      <c r="B28" s="568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70"/>
      <c r="S28" s="72"/>
    </row>
    <row r="29" spans="1:19" ht="16.9" customHeight="1">
      <c r="A29" s="66"/>
      <c r="B29" s="568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70"/>
      <c r="S29" s="72"/>
    </row>
    <row r="30" spans="1:19" s="70" customFormat="1" ht="16.9" customHeight="1">
      <c r="A30" s="73"/>
      <c r="B30" s="571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3"/>
      <c r="S30" s="74"/>
    </row>
    <row r="31" spans="1:19" ht="16.9" customHeight="1">
      <c r="A31" s="66"/>
      <c r="B31" s="568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70"/>
      <c r="S31" s="72"/>
    </row>
    <row r="32" spans="1:19" ht="16.9" customHeight="1">
      <c r="A32" s="75"/>
      <c r="B32" s="574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6"/>
      <c r="S32" s="154"/>
    </row>
    <row r="33" spans="1:19" ht="16.9" customHeight="1">
      <c r="A33" s="75"/>
      <c r="B33" s="574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6"/>
      <c r="S33" s="154"/>
    </row>
    <row r="34" spans="1:19" s="70" customFormat="1" ht="16.9" customHeight="1">
      <c r="A34" s="73"/>
      <c r="B34" s="571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3"/>
      <c r="S34" s="74"/>
    </row>
    <row r="35" spans="1:19" ht="16.9" customHeight="1">
      <c r="A35" s="66"/>
      <c r="B35" s="568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70"/>
      <c r="S35" s="72"/>
    </row>
    <row r="36" spans="1:19" ht="16.9" customHeight="1">
      <c r="A36" s="76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9"/>
      <c r="S36" s="154"/>
    </row>
    <row r="37" spans="1:19" s="70" customFormat="1" ht="16.9" customHeight="1">
      <c r="A37" s="73"/>
      <c r="B37" s="571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3"/>
      <c r="S37" s="74"/>
    </row>
    <row r="38" spans="1:19" ht="16.9" customHeight="1">
      <c r="A38" s="66"/>
      <c r="B38" s="568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70"/>
      <c r="S38" s="72"/>
    </row>
    <row r="39" spans="1:19" ht="16.9" customHeight="1">
      <c r="A39" s="66"/>
      <c r="B39" s="568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70"/>
      <c r="S39" s="72"/>
    </row>
    <row r="40" spans="1:19" ht="16.9" customHeight="1">
      <c r="A40" s="66"/>
      <c r="B40" s="568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70"/>
      <c r="S40" s="72"/>
    </row>
    <row r="41" spans="1:19" ht="16.9" customHeight="1">
      <c r="A41" s="66"/>
      <c r="B41" s="568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70"/>
      <c r="S41" s="72"/>
    </row>
    <row r="42" spans="1:19" ht="16.9" customHeight="1">
      <c r="A42" s="66"/>
      <c r="B42" s="568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70"/>
      <c r="S42" s="72"/>
    </row>
    <row r="43" spans="1:19" ht="16.9" customHeight="1">
      <c r="A43" s="66"/>
      <c r="B43" s="568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70"/>
      <c r="S43" s="72"/>
    </row>
    <row r="44" spans="1:19" ht="16.9" customHeight="1">
      <c r="A44" s="75"/>
      <c r="B44" s="574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6"/>
      <c r="S44" s="154"/>
    </row>
    <row r="45" spans="1:19" ht="16.9" customHeight="1">
      <c r="A45" s="71"/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8"/>
      <c r="S45" s="72"/>
    </row>
    <row r="46" spans="1:19" ht="16.9" customHeight="1">
      <c r="A46" s="66"/>
      <c r="B46" s="568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70"/>
      <c r="S46" s="72"/>
    </row>
    <row r="47" spans="1:19" ht="16.9" customHeight="1">
      <c r="A47" s="66"/>
      <c r="B47" s="568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70"/>
      <c r="S47" s="66"/>
    </row>
    <row r="48" spans="1:19" ht="16.9" customHeight="1">
      <c r="A48" s="68"/>
      <c r="B48" s="580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2"/>
      <c r="S48" s="68"/>
    </row>
    <row r="49" spans="1:19" ht="16.9" customHeight="1">
      <c r="A49" s="68"/>
      <c r="B49" s="580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2"/>
      <c r="S49" s="68"/>
    </row>
    <row r="50" spans="1:19" ht="16.9" customHeight="1">
      <c r="A50" s="68"/>
      <c r="B50" s="583"/>
      <c r="C50" s="584"/>
      <c r="D50" s="584"/>
      <c r="E50" s="584"/>
      <c r="F50" s="584"/>
      <c r="G50" s="584"/>
      <c r="H50" s="584"/>
      <c r="I50" s="584"/>
      <c r="J50" s="584"/>
      <c r="K50" s="584"/>
      <c r="L50" s="584"/>
      <c r="M50" s="584"/>
      <c r="N50" s="584"/>
      <c r="O50" s="584"/>
      <c r="P50" s="584"/>
      <c r="Q50" s="584"/>
      <c r="R50" s="585"/>
      <c r="S50" s="68"/>
    </row>
    <row r="51" spans="1:19" ht="16.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15" customHeight="1">
      <c r="A1" s="278" t="str">
        <f>Coordonnées!A1</f>
        <v>Synthèse des Comptes</v>
      </c>
      <c r="B1" s="279"/>
      <c r="C1" s="279"/>
      <c r="D1" s="275" t="str">
        <f>Coordonnées!D1</f>
        <v>Administration communale de</v>
      </c>
      <c r="E1" s="275"/>
      <c r="F1" s="275"/>
      <c r="G1" s="275"/>
      <c r="H1" s="275"/>
      <c r="I1" s="275"/>
      <c r="J1" s="273" t="str">
        <f>Coordonnées!J1</f>
        <v>AC FLEURUS</v>
      </c>
      <c r="K1" s="273"/>
      <c r="L1" s="273"/>
      <c r="M1" s="273"/>
      <c r="N1" s="273"/>
      <c r="O1" s="273"/>
      <c r="P1" s="243" t="str">
        <f>Coordonnées!P1</f>
        <v>Code INS</v>
      </c>
      <c r="Q1" s="244"/>
      <c r="R1" s="239">
        <f>Coordonnées!R1</f>
        <v>52021</v>
      </c>
      <c r="S1" s="240"/>
    </row>
    <row r="2" spans="1:19" ht="12.75">
      <c r="A2" s="280"/>
      <c r="B2" s="281"/>
      <c r="C2" s="281"/>
      <c r="D2" s="276"/>
      <c r="E2" s="276"/>
      <c r="F2" s="277"/>
      <c r="G2" s="277"/>
      <c r="H2" s="276"/>
      <c r="I2" s="276"/>
      <c r="J2" s="274"/>
      <c r="K2" s="274"/>
      <c r="L2" s="274"/>
      <c r="M2" s="274"/>
      <c r="N2" s="274"/>
      <c r="O2" s="274"/>
      <c r="P2" s="245" t="str">
        <f>Coordonnées!P2</f>
        <v>Exercice:</v>
      </c>
      <c r="Q2" s="246"/>
      <c r="R2" s="241">
        <f>Coordonnées!R2</f>
        <v>2022</v>
      </c>
      <c r="S2" s="242"/>
    </row>
    <row r="3" spans="1:19" ht="12.75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0" t="str">
        <f>Coordonnées!P3</f>
        <v>Version:</v>
      </c>
      <c r="Q3" s="271"/>
      <c r="R3" s="247">
        <f>Coordonnées!R3</f>
        <v>1</v>
      </c>
      <c r="S3" s="24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5" customHeight="1">
      <c r="A6" s="27" t="s">
        <v>293</v>
      </c>
      <c r="B6" s="185"/>
      <c r="C6" s="185"/>
      <c r="D6" s="185"/>
      <c r="E6" s="185"/>
      <c r="F6" s="48"/>
      <c r="G6" s="28"/>
      <c r="H6" s="28"/>
      <c r="I6" s="2"/>
      <c r="J6" s="2"/>
      <c r="K6" s="2"/>
      <c r="L6" s="2"/>
      <c r="M6" s="183"/>
      <c r="N6" s="183"/>
      <c r="O6" s="183"/>
      <c r="P6" s="183"/>
      <c r="Q6" s="2"/>
      <c r="R6" s="2"/>
      <c r="S6" s="2"/>
    </row>
    <row r="7" spans="1:19" ht="16.9" customHeight="1">
      <c r="A7" s="28"/>
      <c r="B7" s="185"/>
      <c r="C7" s="185"/>
      <c r="D7" s="185"/>
      <c r="E7" s="185"/>
      <c r="F7" s="48"/>
      <c r="G7" s="48"/>
      <c r="H7" s="48"/>
      <c r="I7" s="183"/>
      <c r="J7" s="183"/>
      <c r="K7" s="183"/>
      <c r="L7" s="183"/>
      <c r="M7" s="183"/>
      <c r="N7" s="183"/>
      <c r="O7" s="183"/>
      <c r="P7" s="183"/>
      <c r="Q7" s="183"/>
      <c r="R7" s="2"/>
      <c r="S7" s="2"/>
    </row>
    <row r="8" spans="1:19" ht="16.9" customHeight="1">
      <c r="A8" s="186" t="s">
        <v>306</v>
      </c>
      <c r="B8" s="28"/>
      <c r="C8" s="48"/>
      <c r="D8" s="48"/>
      <c r="E8" s="48"/>
      <c r="F8" s="186" t="s">
        <v>307</v>
      </c>
      <c r="G8" s="48"/>
      <c r="H8" s="4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1:19" ht="49.9" customHeight="1">
      <c r="A9" s="318" t="s">
        <v>308</v>
      </c>
      <c r="B9" s="318"/>
      <c r="C9" s="318"/>
      <c r="D9" s="318"/>
      <c r="E9" s="318"/>
      <c r="F9" s="589" t="s">
        <v>309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</row>
    <row r="10" spans="1:19" ht="49.9" customHeight="1">
      <c r="A10" s="318" t="s">
        <v>30</v>
      </c>
      <c r="B10" s="318"/>
      <c r="C10" s="318"/>
      <c r="D10" s="318"/>
      <c r="E10" s="318"/>
      <c r="F10" s="589" t="s">
        <v>310</v>
      </c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</row>
    <row r="11" spans="1:19" ht="49.9" customHeight="1">
      <c r="A11" s="318" t="s">
        <v>311</v>
      </c>
      <c r="B11" s="318"/>
      <c r="C11" s="318"/>
      <c r="D11" s="318"/>
      <c r="E11" s="318"/>
      <c r="F11" s="589" t="s">
        <v>312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</row>
    <row r="12" spans="1:19" ht="49.9" customHeight="1">
      <c r="A12" s="318" t="s">
        <v>313</v>
      </c>
      <c r="B12" s="318"/>
      <c r="C12" s="318"/>
      <c r="D12" s="318"/>
      <c r="E12" s="318"/>
      <c r="F12" s="589" t="s">
        <v>333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</row>
    <row r="13" spans="1:19" ht="49.9" customHeight="1">
      <c r="A13" s="318" t="s">
        <v>314</v>
      </c>
      <c r="B13" s="318"/>
      <c r="C13" s="318"/>
      <c r="D13" s="318"/>
      <c r="E13" s="318"/>
      <c r="F13" s="589" t="s">
        <v>315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</row>
    <row r="14" spans="1:19" ht="49.9" customHeight="1">
      <c r="A14" s="318" t="s">
        <v>316</v>
      </c>
      <c r="B14" s="318"/>
      <c r="C14" s="318"/>
      <c r="D14" s="318"/>
      <c r="E14" s="318"/>
      <c r="F14" s="589" t="s">
        <v>334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</row>
    <row r="15" spans="1:19" ht="52.15" customHeight="1">
      <c r="A15" s="318" t="s">
        <v>317</v>
      </c>
      <c r="B15" s="318"/>
      <c r="C15" s="318"/>
      <c r="D15" s="318"/>
      <c r="E15" s="318"/>
      <c r="F15" s="589" t="s">
        <v>318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</row>
    <row r="16" spans="1:19" ht="49.9" customHeight="1">
      <c r="A16" s="590" t="s">
        <v>319</v>
      </c>
      <c r="B16" s="590"/>
      <c r="C16" s="590"/>
      <c r="D16" s="590"/>
      <c r="E16" s="590"/>
      <c r="F16" s="589" t="s">
        <v>320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</row>
    <row r="17" spans="1:19" ht="49.9" customHeight="1">
      <c r="A17" s="318" t="s">
        <v>321</v>
      </c>
      <c r="B17" s="318"/>
      <c r="C17" s="318"/>
      <c r="D17" s="318"/>
      <c r="E17" s="318"/>
      <c r="F17" s="589" t="s">
        <v>335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</row>
    <row r="18" spans="1:19" ht="49.9" customHeight="1">
      <c r="A18" s="318" t="s">
        <v>322</v>
      </c>
      <c r="B18" s="318"/>
      <c r="C18" s="318"/>
      <c r="D18" s="318"/>
      <c r="E18" s="318"/>
      <c r="F18" s="589" t="s">
        <v>323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</row>
    <row r="19" spans="1:19" s="70" customFormat="1" ht="16.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s="70" customFormat="1" ht="16.9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19" ht="16.9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72"/>
    </row>
    <row r="22" spans="1:19" ht="16.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2"/>
    </row>
    <row r="23" spans="1:19" ht="16.9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/>
    </row>
    <row r="24" spans="1:19" ht="16.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2"/>
    </row>
    <row r="25" spans="1:19" ht="16.9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2"/>
    </row>
    <row r="26" spans="1:19" ht="16.9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2"/>
    </row>
    <row r="27" spans="1:19" ht="16.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4"/>
    </row>
    <row r="28" spans="1:19" ht="16.9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</row>
    <row r="29" spans="1:19" ht="16.9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2"/>
    </row>
    <row r="30" spans="1:19" s="70" customFormat="1" ht="16.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6.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2"/>
    </row>
    <row r="32" spans="1:19" ht="16.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4"/>
    </row>
    <row r="33" spans="1:19" ht="16.9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54"/>
    </row>
    <row r="34" spans="1:19" s="70" customFormat="1" ht="16.9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</row>
    <row r="35" spans="1:19" ht="16.9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72"/>
    </row>
    <row r="36" spans="1:19" ht="16.9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54"/>
    </row>
    <row r="37" spans="1:19" s="70" customFormat="1" ht="16.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9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2"/>
    </row>
    <row r="39" spans="1:19" ht="16.9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2"/>
    </row>
    <row r="40" spans="1:19" ht="16.9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</row>
    <row r="41" spans="1:19" ht="16.9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2"/>
    </row>
    <row r="42" spans="1:19" ht="16.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72"/>
    </row>
    <row r="43" spans="1:19" ht="16.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2"/>
    </row>
    <row r="44" spans="1:19" ht="16.9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54"/>
    </row>
    <row r="45" spans="1:19" ht="16.9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ht="16.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</row>
    <row r="47" spans="1:19" ht="16.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6.9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2"/>
    </row>
    <row r="49" spans="1:19" ht="16.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6.9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6.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6.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tabSelected="1" workbookViewId="0" topLeftCell="A17">
      <selection activeCell="Y34" sqref="Y34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78" t="s">
        <v>294</v>
      </c>
      <c r="B1" s="279"/>
      <c r="C1" s="279"/>
      <c r="D1" s="275" t="s">
        <v>340</v>
      </c>
      <c r="E1" s="275"/>
      <c r="F1" s="275"/>
      <c r="G1" s="275"/>
      <c r="H1" s="275"/>
      <c r="I1" s="275"/>
      <c r="J1" s="272" t="s">
        <v>341</v>
      </c>
      <c r="K1" s="273"/>
      <c r="L1" s="273"/>
      <c r="M1" s="273"/>
      <c r="N1" s="273"/>
      <c r="O1" s="273"/>
      <c r="P1" s="243" t="s">
        <v>12</v>
      </c>
      <c r="Q1" s="244"/>
      <c r="R1" s="239">
        <v>52021</v>
      </c>
      <c r="S1" s="240"/>
    </row>
    <row r="2" spans="1:19" ht="12.75">
      <c r="A2" s="280"/>
      <c r="B2" s="281"/>
      <c r="C2" s="281"/>
      <c r="D2" s="276"/>
      <c r="E2" s="276"/>
      <c r="F2" s="277"/>
      <c r="G2" s="277"/>
      <c r="H2" s="276"/>
      <c r="I2" s="276"/>
      <c r="J2" s="274"/>
      <c r="K2" s="274"/>
      <c r="L2" s="274"/>
      <c r="M2" s="274"/>
      <c r="N2" s="274"/>
      <c r="O2" s="274"/>
      <c r="P2" s="245" t="s">
        <v>1</v>
      </c>
      <c r="Q2" s="246"/>
      <c r="R2" s="241">
        <f>N27</f>
        <v>2022</v>
      </c>
      <c r="S2" s="242"/>
    </row>
    <row r="3" spans="1:19" ht="12.75">
      <c r="A3" s="187" t="s">
        <v>339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0" t="s">
        <v>33</v>
      </c>
      <c r="Q3" s="271"/>
      <c r="R3" s="247">
        <v>1</v>
      </c>
      <c r="S3" s="248"/>
    </row>
    <row r="4" spans="1:19" ht="13.9" customHeight="1" thickBot="1">
      <c r="A4" s="187"/>
      <c r="B4" s="29"/>
      <c r="C4" s="29"/>
      <c r="D4" s="29"/>
      <c r="E4" s="29"/>
      <c r="F4" s="55"/>
      <c r="G4" s="55"/>
      <c r="H4" s="29"/>
      <c r="I4" s="29"/>
      <c r="J4" s="55"/>
      <c r="K4" s="55"/>
      <c r="L4" s="55"/>
      <c r="M4" s="55"/>
      <c r="N4" s="29"/>
      <c r="O4" s="29"/>
      <c r="P4" s="197"/>
      <c r="Q4" s="197"/>
      <c r="R4" s="198"/>
      <c r="S4" s="198"/>
    </row>
    <row r="5" spans="1:19" ht="13.9" customHeight="1" thickTop="1">
      <c r="A5" s="201"/>
      <c r="B5" s="202"/>
      <c r="C5" s="202"/>
      <c r="D5" s="202"/>
      <c r="E5" s="202"/>
      <c r="F5" s="203"/>
      <c r="G5" s="203"/>
      <c r="H5" s="202"/>
      <c r="I5" s="202"/>
      <c r="J5" s="203"/>
      <c r="K5" s="203"/>
      <c r="L5" s="203"/>
      <c r="M5" s="203"/>
      <c r="N5" s="202"/>
      <c r="O5" s="202"/>
      <c r="P5" s="204"/>
      <c r="Q5" s="204"/>
      <c r="R5" s="205"/>
      <c r="S5" s="206"/>
    </row>
    <row r="6" spans="1:19" ht="13.9" customHeight="1">
      <c r="A6" s="207"/>
      <c r="B6" s="208"/>
      <c r="C6" s="208"/>
      <c r="D6" s="208"/>
      <c r="E6" s="208"/>
      <c r="F6" s="209"/>
      <c r="G6" s="209"/>
      <c r="H6" s="208"/>
      <c r="I6" s="208"/>
      <c r="J6" s="209"/>
      <c r="K6" s="209"/>
      <c r="L6" s="209"/>
      <c r="M6" s="209"/>
      <c r="N6" s="208"/>
      <c r="O6" s="208"/>
      <c r="P6" s="210"/>
      <c r="Q6" s="210"/>
      <c r="R6" s="211"/>
      <c r="S6" s="212"/>
    </row>
    <row r="7" spans="1:19" ht="13.9" customHeight="1">
      <c r="A7" s="207"/>
      <c r="B7" s="208"/>
      <c r="C7" s="208"/>
      <c r="D7" s="208"/>
      <c r="E7" s="261" t="s">
        <v>338</v>
      </c>
      <c r="F7" s="262"/>
      <c r="G7" s="262"/>
      <c r="H7" s="262"/>
      <c r="I7" s="262"/>
      <c r="J7" s="262"/>
      <c r="K7" s="262"/>
      <c r="L7" s="262"/>
      <c r="M7" s="262"/>
      <c r="N7" s="262"/>
      <c r="O7" s="263"/>
      <c r="P7" s="210"/>
      <c r="Q7" s="210"/>
      <c r="R7" s="211"/>
      <c r="S7" s="212"/>
    </row>
    <row r="8" spans="1:22" ht="13.9" customHeight="1">
      <c r="A8" s="207"/>
      <c r="B8" s="208"/>
      <c r="C8" s="208"/>
      <c r="D8" s="208"/>
      <c r="E8" s="264"/>
      <c r="F8" s="265"/>
      <c r="G8" s="265"/>
      <c r="H8" s="265"/>
      <c r="I8" s="265"/>
      <c r="J8" s="265"/>
      <c r="K8" s="265"/>
      <c r="L8" s="265"/>
      <c r="M8" s="265"/>
      <c r="N8" s="265"/>
      <c r="O8" s="266"/>
      <c r="P8" s="210"/>
      <c r="Q8" s="210"/>
      <c r="R8" s="211"/>
      <c r="S8" s="212"/>
      <c r="V8" s="199"/>
    </row>
    <row r="9" spans="1:19" ht="13.9" customHeight="1">
      <c r="A9" s="207"/>
      <c r="B9" s="208"/>
      <c r="C9" s="208"/>
      <c r="D9" s="208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6"/>
      <c r="P9" s="210"/>
      <c r="Q9" s="210"/>
      <c r="R9" s="211"/>
      <c r="S9" s="212"/>
    </row>
    <row r="10" spans="1:19" ht="13.9" customHeight="1">
      <c r="A10" s="207"/>
      <c r="B10" s="208"/>
      <c r="C10" s="208"/>
      <c r="D10" s="208"/>
      <c r="E10" s="267"/>
      <c r="F10" s="268"/>
      <c r="G10" s="268"/>
      <c r="H10" s="268"/>
      <c r="I10" s="268"/>
      <c r="J10" s="268"/>
      <c r="K10" s="268"/>
      <c r="L10" s="268"/>
      <c r="M10" s="268"/>
      <c r="N10" s="268"/>
      <c r="O10" s="269"/>
      <c r="P10" s="210"/>
      <c r="Q10" s="210"/>
      <c r="R10" s="211"/>
      <c r="S10" s="212"/>
    </row>
    <row r="11" spans="1:21" ht="13.9" customHeight="1">
      <c r="A11" s="207"/>
      <c r="B11" s="208"/>
      <c r="C11" s="208"/>
      <c r="D11" s="208"/>
      <c r="E11" s="282" t="s">
        <v>337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10"/>
      <c r="Q11" s="210"/>
      <c r="R11" s="211"/>
      <c r="S11" s="212"/>
      <c r="U11" s="200"/>
    </row>
    <row r="12" spans="1:19" ht="13.9" customHeight="1">
      <c r="A12" s="207"/>
      <c r="B12" s="208"/>
      <c r="C12" s="208"/>
      <c r="D12" s="208"/>
      <c r="E12" s="208"/>
      <c r="F12" s="209"/>
      <c r="G12" s="209"/>
      <c r="H12" s="208"/>
      <c r="I12" s="208"/>
      <c r="J12" s="209"/>
      <c r="K12" s="209"/>
      <c r="L12" s="209"/>
      <c r="M12" s="209"/>
      <c r="N12" s="208"/>
      <c r="O12" s="208"/>
      <c r="P12" s="210"/>
      <c r="Q12" s="210"/>
      <c r="R12" s="211"/>
      <c r="S12" s="212"/>
    </row>
    <row r="13" spans="1:19" ht="13.9" customHeight="1">
      <c r="A13" s="207"/>
      <c r="B13" s="208"/>
      <c r="C13" s="208"/>
      <c r="D13" s="208"/>
      <c r="E13" s="208"/>
      <c r="F13" s="209"/>
      <c r="G13" s="209"/>
      <c r="H13" s="208"/>
      <c r="I13" s="208"/>
      <c r="J13" s="209"/>
      <c r="K13" s="209"/>
      <c r="L13" s="209"/>
      <c r="M13" s="209"/>
      <c r="N13" s="208"/>
      <c r="O13" s="208"/>
      <c r="P13" s="210"/>
      <c r="Q13" s="210"/>
      <c r="R13" s="211"/>
      <c r="S13" s="212"/>
    </row>
    <row r="14" spans="1:19" ht="13.9" customHeight="1" thickBot="1">
      <c r="A14" s="213"/>
      <c r="B14" s="214"/>
      <c r="C14" s="214"/>
      <c r="D14" s="214"/>
      <c r="E14" s="214"/>
      <c r="F14" s="215"/>
      <c r="G14" s="215"/>
      <c r="H14" s="214"/>
      <c r="I14" s="214"/>
      <c r="J14" s="215"/>
      <c r="K14" s="215"/>
      <c r="L14" s="215"/>
      <c r="M14" s="215"/>
      <c r="N14" s="214"/>
      <c r="O14" s="214"/>
      <c r="P14" s="216"/>
      <c r="Q14" s="216"/>
      <c r="R14" s="217"/>
      <c r="S14" s="218"/>
    </row>
    <row r="15" spans="1:7" ht="13.9" customHeight="1" thickTop="1">
      <c r="A15" s="223"/>
      <c r="B15" s="223"/>
      <c r="C15" s="223"/>
      <c r="D15" s="223"/>
      <c r="E15" s="223"/>
      <c r="F15" s="223"/>
      <c r="G15" s="223"/>
    </row>
    <row r="16" spans="1:19" ht="13.15" customHeight="1">
      <c r="A16" s="54"/>
      <c r="B16" s="53"/>
      <c r="C16" s="53"/>
      <c r="D16" s="53"/>
      <c r="E16" s="53"/>
      <c r="F16" s="53"/>
      <c r="G16" s="5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ht="16.15" customHeight="1">
      <c r="A17" s="221" t="s">
        <v>18</v>
      </c>
      <c r="B17" s="222"/>
      <c r="C17" s="222"/>
      <c r="D17" s="222"/>
      <c r="E17" s="222"/>
      <c r="F17" s="222"/>
      <c r="G17" s="222"/>
      <c r="H17" s="255" t="s">
        <v>341</v>
      </c>
      <c r="I17" s="256"/>
      <c r="J17" s="256"/>
      <c r="K17" s="256"/>
      <c r="L17" s="256"/>
      <c r="M17" s="256"/>
      <c r="N17" s="256"/>
      <c r="O17" s="256"/>
      <c r="P17" s="256"/>
      <c r="Q17" s="256"/>
      <c r="S17" s="6"/>
    </row>
    <row r="18" spans="1:19" ht="16.15" customHeight="1">
      <c r="A18" s="47"/>
      <c r="B18" s="52"/>
      <c r="C18" s="48"/>
      <c r="D18" s="48"/>
      <c r="E18" s="48"/>
      <c r="F18" s="48"/>
      <c r="M18" s="48"/>
      <c r="N18" s="48"/>
      <c r="O18" s="48"/>
      <c r="P18" s="48"/>
      <c r="S18" s="6"/>
    </row>
    <row r="19" spans="1:19" ht="16.15" customHeight="1">
      <c r="A19" s="221" t="s">
        <v>4</v>
      </c>
      <c r="B19" s="222"/>
      <c r="C19" s="222"/>
      <c r="D19" s="222"/>
      <c r="E19" s="222"/>
      <c r="F19" s="222"/>
      <c r="G19" s="222"/>
      <c r="H19" s="257" t="s">
        <v>342</v>
      </c>
      <c r="I19" s="228"/>
      <c r="J19" s="228"/>
      <c r="K19" s="228"/>
      <c r="L19" s="228"/>
      <c r="M19" s="228"/>
      <c r="N19" s="228"/>
      <c r="O19" s="228"/>
      <c r="P19" s="228"/>
      <c r="Q19" s="258"/>
      <c r="S19" s="6"/>
    </row>
    <row r="20" spans="1:19" ht="16.15" customHeight="1">
      <c r="A20" s="49"/>
      <c r="H20" s="283" t="s">
        <v>343</v>
      </c>
      <c r="I20" s="225"/>
      <c r="J20" s="225"/>
      <c r="K20" s="225"/>
      <c r="L20" s="225"/>
      <c r="M20" s="225"/>
      <c r="N20" s="225"/>
      <c r="O20" s="225"/>
      <c r="P20" s="225"/>
      <c r="Q20" s="284"/>
      <c r="S20" s="6"/>
    </row>
    <row r="21" spans="1:19" ht="16.15" customHeight="1">
      <c r="A21" s="49"/>
      <c r="G21" s="48"/>
      <c r="H21" s="252" t="s">
        <v>344</v>
      </c>
      <c r="I21" s="253"/>
      <c r="J21" s="253"/>
      <c r="K21" s="253"/>
      <c r="L21" s="253"/>
      <c r="M21" s="253"/>
      <c r="N21" s="253"/>
      <c r="O21" s="253"/>
      <c r="P21" s="253"/>
      <c r="Q21" s="254"/>
      <c r="S21" s="6"/>
    </row>
    <row r="22" spans="1:19" ht="16.15" customHeight="1">
      <c r="A22" s="49"/>
      <c r="G22" s="48"/>
      <c r="H22" s="48"/>
      <c r="I22" s="48"/>
      <c r="J22" s="48"/>
      <c r="K22" s="48"/>
      <c r="Q22" s="58"/>
      <c r="R22" s="59"/>
      <c r="S22" s="6"/>
    </row>
    <row r="23" spans="1:19" ht="16.15" customHeight="1">
      <c r="A23" s="259" t="s">
        <v>336</v>
      </c>
      <c r="B23" s="260"/>
      <c r="C23" s="260"/>
      <c r="D23" s="260"/>
      <c r="E23" s="260"/>
      <c r="F23" s="260"/>
      <c r="G23" s="260"/>
      <c r="H23" s="249" t="s">
        <v>345</v>
      </c>
      <c r="I23" s="250"/>
      <c r="J23" s="251"/>
      <c r="K23" s="48"/>
      <c r="Q23" s="58"/>
      <c r="R23" s="59"/>
      <c r="S23" s="6"/>
    </row>
    <row r="24" spans="1:19" ht="16.15" customHeight="1">
      <c r="A24" s="49"/>
      <c r="B24" s="60"/>
      <c r="C24" s="60"/>
      <c r="D24" s="60"/>
      <c r="E24" s="60"/>
      <c r="G24" s="48"/>
      <c r="H24" s="48"/>
      <c r="I24" s="48"/>
      <c r="J24" s="48"/>
      <c r="K24" s="48"/>
      <c r="Q24" s="58"/>
      <c r="R24" s="59"/>
      <c r="S24" s="6"/>
    </row>
    <row r="25" spans="1:19" ht="16.15" customHeight="1">
      <c r="A25" s="221" t="s">
        <v>38</v>
      </c>
      <c r="B25" s="222"/>
      <c r="C25" s="222"/>
      <c r="D25" s="222"/>
      <c r="E25" s="222"/>
      <c r="F25" s="222"/>
      <c r="G25" s="233"/>
      <c r="H25" s="249" t="s">
        <v>352</v>
      </c>
      <c r="I25" s="250"/>
      <c r="J25" s="251"/>
      <c r="K25" s="48"/>
      <c r="Q25" s="58"/>
      <c r="R25" s="59"/>
      <c r="S25" s="6"/>
    </row>
    <row r="26" spans="1:19" ht="16.15" customHeight="1">
      <c r="A26" s="49"/>
      <c r="G26" s="50"/>
      <c r="H26" s="48"/>
      <c r="I26" s="48"/>
      <c r="J26" s="48"/>
      <c r="K26" s="48"/>
      <c r="S26" s="6"/>
    </row>
    <row r="27" spans="1:19" ht="16.9" customHeight="1">
      <c r="A27" s="221" t="s">
        <v>299</v>
      </c>
      <c r="B27" s="222"/>
      <c r="C27" s="222"/>
      <c r="D27" s="222"/>
      <c r="E27" s="222"/>
      <c r="F27" s="222"/>
      <c r="G27" s="222"/>
      <c r="H27" s="236" t="s">
        <v>346</v>
      </c>
      <c r="I27" s="237"/>
      <c r="J27" s="238"/>
      <c r="K27" s="155"/>
      <c r="L27" s="155" t="s">
        <v>1</v>
      </c>
      <c r="M27" s="155"/>
      <c r="N27" s="165">
        <v>2022</v>
      </c>
      <c r="O27" s="155"/>
      <c r="P27" s="155"/>
      <c r="Q27" s="155"/>
      <c r="S27" s="6"/>
    </row>
    <row r="28" spans="1:19" ht="16.9" customHeight="1">
      <c r="A28" s="49"/>
      <c r="G28" s="50"/>
      <c r="H28" s="48"/>
      <c r="I28" s="48"/>
      <c r="J28" s="48"/>
      <c r="K28" s="48"/>
      <c r="S28" s="6"/>
    </row>
    <row r="29" spans="1:19" ht="16.9" customHeight="1">
      <c r="A29" s="226" t="s">
        <v>36</v>
      </c>
      <c r="B29" s="227"/>
      <c r="C29" s="227"/>
      <c r="D29" s="227"/>
      <c r="E29" s="227"/>
      <c r="F29" s="227"/>
      <c r="G29" s="227"/>
      <c r="H29" s="234" t="s">
        <v>347</v>
      </c>
      <c r="I29" s="235"/>
      <c r="J29" s="235"/>
      <c r="K29" s="235"/>
      <c r="L29" s="235"/>
      <c r="M29" s="235"/>
      <c r="N29" s="235"/>
      <c r="O29" s="235"/>
      <c r="P29" s="235"/>
      <c r="Q29" s="235"/>
      <c r="R29" s="62"/>
      <c r="S29" s="11"/>
    </row>
    <row r="30" spans="1:19" ht="16.9" customHeight="1">
      <c r="A30" s="221" t="s">
        <v>5</v>
      </c>
      <c r="B30" s="222"/>
      <c r="C30" s="222"/>
      <c r="D30" s="222"/>
      <c r="E30" s="222"/>
      <c r="F30" s="222"/>
      <c r="G30" s="222"/>
      <c r="H30" s="591" t="s">
        <v>348</v>
      </c>
      <c r="I30" s="592"/>
      <c r="J30" s="592"/>
      <c r="K30" s="592"/>
      <c r="L30" s="592"/>
      <c r="M30" s="592"/>
      <c r="N30" s="592"/>
      <c r="O30" s="592"/>
      <c r="P30" s="592"/>
      <c r="Q30" s="592"/>
      <c r="S30" s="6"/>
    </row>
    <row r="31" spans="1:19" ht="16.9" customHeight="1">
      <c r="A31" s="221" t="s">
        <v>6</v>
      </c>
      <c r="B31" s="222"/>
      <c r="C31" s="222"/>
      <c r="D31" s="222"/>
      <c r="E31" s="222"/>
      <c r="F31" s="222"/>
      <c r="G31" s="222"/>
      <c r="H31" s="229" t="s">
        <v>349</v>
      </c>
      <c r="I31" s="230"/>
      <c r="J31" s="230"/>
      <c r="K31" s="230"/>
      <c r="L31" s="230"/>
      <c r="M31" s="230"/>
      <c r="N31" s="230"/>
      <c r="O31" s="230"/>
      <c r="P31" s="230"/>
      <c r="Q31" s="230"/>
      <c r="S31" s="6"/>
    </row>
    <row r="32" spans="1:19" ht="16.9" customHeight="1">
      <c r="A32" s="221" t="s">
        <v>7</v>
      </c>
      <c r="B32" s="222"/>
      <c r="C32" s="222"/>
      <c r="D32" s="222"/>
      <c r="E32" s="222"/>
      <c r="F32" s="222"/>
      <c r="G32" s="222"/>
      <c r="H32" s="224" t="s">
        <v>350</v>
      </c>
      <c r="I32" s="225"/>
      <c r="J32" s="225"/>
      <c r="K32" s="225"/>
      <c r="L32" s="225"/>
      <c r="M32" s="225"/>
      <c r="N32" s="225"/>
      <c r="O32" s="225"/>
      <c r="P32" s="225"/>
      <c r="Q32" s="225"/>
      <c r="S32" s="6"/>
    </row>
    <row r="33" spans="1:19" ht="16.9" customHeight="1">
      <c r="A33" s="49"/>
      <c r="I33" s="50"/>
      <c r="J33" s="48"/>
      <c r="K33" s="48"/>
      <c r="L33" s="48"/>
      <c r="M33" s="48"/>
      <c r="S33" s="6"/>
    </row>
    <row r="34" spans="1:19" ht="16.9" customHeight="1">
      <c r="A34" s="226" t="s">
        <v>353</v>
      </c>
      <c r="B34" s="227"/>
      <c r="C34" s="227"/>
      <c r="D34" s="227"/>
      <c r="E34" s="227"/>
      <c r="F34" s="227"/>
      <c r="G34" s="227"/>
      <c r="H34" s="219" t="s">
        <v>354</v>
      </c>
      <c r="I34" s="51"/>
      <c r="J34" s="61"/>
      <c r="K34" s="51"/>
      <c r="L34" s="51"/>
      <c r="M34" s="51"/>
      <c r="N34" s="51"/>
      <c r="O34" s="51"/>
      <c r="P34" s="51"/>
      <c r="Q34" s="51"/>
      <c r="R34" s="62"/>
      <c r="S34" s="11"/>
    </row>
    <row r="35" spans="1:19" ht="16.9" customHeight="1">
      <c r="A35" s="231" t="s">
        <v>5</v>
      </c>
      <c r="B35" s="232"/>
      <c r="C35" s="232"/>
      <c r="D35" s="232"/>
      <c r="E35" s="232"/>
      <c r="F35" s="232"/>
      <c r="G35" s="232"/>
      <c r="H35" s="593" t="s">
        <v>355</v>
      </c>
      <c r="I35" s="594"/>
      <c r="J35" s="594"/>
      <c r="K35" s="594"/>
      <c r="L35" s="594"/>
      <c r="M35" s="594"/>
      <c r="N35" s="594"/>
      <c r="O35" s="594"/>
      <c r="P35" s="594"/>
      <c r="Q35" s="594"/>
      <c r="R35" s="57"/>
      <c r="S35" s="5"/>
    </row>
    <row r="36" spans="1:19" ht="16.9" customHeight="1">
      <c r="A36" s="221" t="s">
        <v>6</v>
      </c>
      <c r="B36" s="222"/>
      <c r="C36" s="222"/>
      <c r="D36" s="222"/>
      <c r="E36" s="222"/>
      <c r="F36" s="222"/>
      <c r="G36" s="222"/>
      <c r="H36" s="229" t="s">
        <v>351</v>
      </c>
      <c r="I36" s="230"/>
      <c r="J36" s="230"/>
      <c r="K36" s="230"/>
      <c r="L36" s="230"/>
      <c r="M36" s="230"/>
      <c r="N36" s="230"/>
      <c r="O36" s="230"/>
      <c r="P36" s="230"/>
      <c r="Q36" s="230"/>
      <c r="S36" s="6"/>
    </row>
    <row r="37" spans="1:19" ht="16.9" customHeight="1">
      <c r="A37" s="221" t="s">
        <v>7</v>
      </c>
      <c r="B37" s="222"/>
      <c r="C37" s="222"/>
      <c r="D37" s="222"/>
      <c r="E37" s="222"/>
      <c r="F37" s="222"/>
      <c r="G37" s="222"/>
      <c r="H37" s="224" t="s">
        <v>356</v>
      </c>
      <c r="I37" s="225"/>
      <c r="J37" s="225"/>
      <c r="K37" s="225"/>
      <c r="L37" s="225"/>
      <c r="M37" s="225"/>
      <c r="N37" s="225"/>
      <c r="O37" s="225"/>
      <c r="P37" s="225"/>
      <c r="Q37" s="225"/>
      <c r="S37" s="6"/>
    </row>
    <row r="38" spans="1:19" ht="13.15" customHeight="1">
      <c r="A38" s="161"/>
      <c r="B38" s="3"/>
      <c r="C38" s="3"/>
      <c r="D38" s="3"/>
      <c r="E38" s="3"/>
      <c r="F38" s="3"/>
      <c r="G38" s="162"/>
      <c r="H38" s="163"/>
      <c r="I38" s="163"/>
      <c r="J38" s="163"/>
      <c r="K38" s="163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hyperlinks>
    <hyperlink ref="H37" r:id="rId1" display="mailto:anna.difrancesco@fleurus.be"/>
    <hyperlink ref="H32" r:id="rId2" display="mailto:laurent.maniscalco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"/>
  <sheetViews>
    <sheetView zoomScalePageLayoutView="70" workbookViewId="0" topLeftCell="A23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78" t="str">
        <f>Coordonnées!A1</f>
        <v>Synthèse des Comptes</v>
      </c>
      <c r="B1" s="279"/>
      <c r="C1" s="279"/>
      <c r="D1" s="275" t="str">
        <f>Coordonnées!D1</f>
        <v>Administration communale de</v>
      </c>
      <c r="E1" s="275"/>
      <c r="F1" s="275"/>
      <c r="G1" s="275"/>
      <c r="H1" s="275"/>
      <c r="I1" s="275"/>
      <c r="J1" s="273" t="str">
        <f>Coordonnées!J1</f>
        <v>AC FLEURUS</v>
      </c>
      <c r="K1" s="273"/>
      <c r="L1" s="273"/>
      <c r="M1" s="273"/>
      <c r="N1" s="273"/>
      <c r="O1" s="273"/>
      <c r="P1" s="243" t="str">
        <f>Coordonnées!P1</f>
        <v>Code INS</v>
      </c>
      <c r="Q1" s="244"/>
      <c r="R1" s="239">
        <f>Coordonnées!R1</f>
        <v>52021</v>
      </c>
      <c r="S1" s="240"/>
    </row>
    <row r="2" spans="1:19" ht="12.75">
      <c r="A2" s="280"/>
      <c r="B2" s="281"/>
      <c r="C2" s="281"/>
      <c r="D2" s="276"/>
      <c r="E2" s="276"/>
      <c r="F2" s="277"/>
      <c r="G2" s="277"/>
      <c r="H2" s="276"/>
      <c r="I2" s="276"/>
      <c r="J2" s="274"/>
      <c r="K2" s="274"/>
      <c r="L2" s="274"/>
      <c r="M2" s="274"/>
      <c r="N2" s="274"/>
      <c r="O2" s="274"/>
      <c r="P2" s="245" t="str">
        <f>Coordonnées!P2</f>
        <v>Exercice:</v>
      </c>
      <c r="Q2" s="246"/>
      <c r="R2" s="241">
        <f>Coordonnées!R2</f>
        <v>2022</v>
      </c>
      <c r="S2" s="242"/>
    </row>
    <row r="3" spans="1:19" ht="12.75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0" t="str">
        <f>Coordonnées!P3</f>
        <v>Version:</v>
      </c>
      <c r="Q3" s="271"/>
      <c r="R3" s="247">
        <f>Coordonnées!R3</f>
        <v>1</v>
      </c>
      <c r="S3" s="24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3.15" customHeight="1">
      <c r="A5" s="27"/>
      <c r="B5" s="28"/>
      <c r="C5" s="2"/>
      <c r="D5" s="2"/>
      <c r="E5" s="2"/>
      <c r="F5" s="48"/>
      <c r="G5" s="48"/>
      <c r="H5" s="48"/>
      <c r="I5" s="48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22" ht="18.4" customHeight="1">
      <c r="A6" s="2"/>
      <c r="B6" s="2"/>
      <c r="C6" s="2"/>
      <c r="D6" s="2"/>
      <c r="E6" s="2"/>
      <c r="F6" s="48"/>
      <c r="G6" s="28"/>
      <c r="H6" s="300" t="s">
        <v>297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1"/>
      <c r="U6" s="301"/>
      <c r="V6" s="301"/>
    </row>
    <row r="7" spans="1:22" ht="18.4" customHeight="1">
      <c r="A7" s="66"/>
      <c r="B7" s="67"/>
      <c r="C7" s="67"/>
      <c r="D7" s="67"/>
      <c r="E7" s="67"/>
      <c r="F7" s="67"/>
      <c r="G7" s="67"/>
      <c r="H7" s="285" t="str">
        <f>Coordonnées!$H$27</f>
        <v>Compte</v>
      </c>
      <c r="I7" s="285"/>
      <c r="J7" s="285"/>
      <c r="K7" s="285" t="str">
        <f>Coordonnées!$H$27</f>
        <v>Compte</v>
      </c>
      <c r="L7" s="285"/>
      <c r="M7" s="285"/>
      <c r="N7" s="285" t="str">
        <f>Coordonnées!$H$27</f>
        <v>Compte</v>
      </c>
      <c r="O7" s="285"/>
      <c r="P7" s="285"/>
      <c r="Q7" s="285" t="str">
        <f>Coordonnées!$H$27</f>
        <v>Compte</v>
      </c>
      <c r="R7" s="285"/>
      <c r="S7" s="285"/>
      <c r="T7" s="285" t="str">
        <f>Coordonnées!$H$27</f>
        <v>Compte</v>
      </c>
      <c r="U7" s="285"/>
      <c r="V7" s="285"/>
    </row>
    <row r="8" spans="1:22" ht="18.4" customHeight="1" thickBot="1">
      <c r="A8" s="296" t="s">
        <v>2</v>
      </c>
      <c r="B8" s="296"/>
      <c r="C8" s="296"/>
      <c r="D8" s="296"/>
      <c r="E8" s="296"/>
      <c r="F8" s="296"/>
      <c r="G8" s="296"/>
      <c r="H8" s="286">
        <f>K8-1</f>
        <v>2018</v>
      </c>
      <c r="I8" s="286"/>
      <c r="J8" s="286"/>
      <c r="K8" s="286">
        <f>N8-1</f>
        <v>2019</v>
      </c>
      <c r="L8" s="286"/>
      <c r="M8" s="286"/>
      <c r="N8" s="286">
        <f>Q8-1</f>
        <v>2020</v>
      </c>
      <c r="O8" s="286"/>
      <c r="P8" s="286"/>
      <c r="Q8" s="286">
        <f>T8-1</f>
        <v>2021</v>
      </c>
      <c r="R8" s="286"/>
      <c r="S8" s="286"/>
      <c r="T8" s="286">
        <f>R2</f>
        <v>2022</v>
      </c>
      <c r="U8" s="286"/>
      <c r="V8" s="286"/>
    </row>
    <row r="9" spans="1:22" ht="18.4" customHeight="1" thickBot="1">
      <c r="A9" s="290" t="s">
        <v>324</v>
      </c>
      <c r="B9" s="291"/>
      <c r="C9" s="291"/>
      <c r="D9" s="291"/>
      <c r="E9" s="291"/>
      <c r="F9" s="291"/>
      <c r="G9" s="292"/>
      <c r="H9" s="287">
        <f>'Ordinaire GE'!H26-'Ordinaire GE'!H15</f>
        <v>2062879.129999999</v>
      </c>
      <c r="I9" s="288"/>
      <c r="J9" s="289"/>
      <c r="K9" s="287">
        <f>'Ordinaire GE'!K26-'Ordinaire GE'!K15</f>
        <v>657669.8500000015</v>
      </c>
      <c r="L9" s="288"/>
      <c r="M9" s="289"/>
      <c r="N9" s="287">
        <f>'Ordinaire GE'!N26-'Ordinaire GE'!N15</f>
        <v>108739.28000000119</v>
      </c>
      <c r="O9" s="288"/>
      <c r="P9" s="289"/>
      <c r="Q9" s="287">
        <f>'Ordinaire GE'!Q26-'Ordinaire GE'!Q15</f>
        <v>280991.8800000027</v>
      </c>
      <c r="R9" s="288"/>
      <c r="S9" s="289"/>
      <c r="T9" s="287">
        <f>'Ordinaire GE'!T26-'Ordinaire GE'!T15</f>
        <v>602709.3299999982</v>
      </c>
      <c r="U9" s="288"/>
      <c r="V9" s="289"/>
    </row>
    <row r="10" spans="1:22" ht="40.5" customHeight="1" thickBot="1">
      <c r="A10" s="293" t="s">
        <v>332</v>
      </c>
      <c r="B10" s="294"/>
      <c r="C10" s="294"/>
      <c r="D10" s="294"/>
      <c r="E10" s="294"/>
      <c r="F10" s="294"/>
      <c r="G10" s="295"/>
      <c r="H10" s="297">
        <f>'Ordinaire GE'!H29-'Ordinaire GE'!H18</f>
        <v>9665229.559999999</v>
      </c>
      <c r="I10" s="298"/>
      <c r="J10" s="299"/>
      <c r="K10" s="297">
        <f>'Ordinaire GE'!K29-'Ordinaire GE'!K18</f>
        <v>7884262.2200000025</v>
      </c>
      <c r="L10" s="298"/>
      <c r="M10" s="299"/>
      <c r="N10" s="297">
        <f>'Ordinaire GE'!N29-'Ordinaire GE'!N18</f>
        <v>5451747.66</v>
      </c>
      <c r="O10" s="298"/>
      <c r="P10" s="299"/>
      <c r="Q10" s="297">
        <f>'Ordinaire GE'!Q29-'Ordinaire GE'!Q18</f>
        <v>3368959.370000001</v>
      </c>
      <c r="R10" s="298"/>
      <c r="S10" s="299"/>
      <c r="T10" s="297">
        <f>'Ordinaire GE'!T29-'Ordinaire GE'!T18</f>
        <v>2474891.0700000003</v>
      </c>
      <c r="U10" s="298"/>
      <c r="V10" s="299"/>
    </row>
    <row r="11" spans="1:19" ht="16.9" customHeight="1">
      <c r="A11" s="68" t="s">
        <v>325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  <c r="O11" s="66"/>
      <c r="P11" s="66"/>
      <c r="Q11" s="66"/>
      <c r="R11" s="68"/>
      <c r="S11" s="68"/>
    </row>
    <row r="12" spans="1:19" ht="16.9" customHeight="1">
      <c r="A12" s="2"/>
      <c r="B12" s="2"/>
      <c r="C12" s="2"/>
      <c r="D12" s="2"/>
      <c r="E12" s="2"/>
      <c r="F12" s="48"/>
      <c r="G12" s="28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22" ht="16.9" customHeight="1">
      <c r="A13" s="66"/>
      <c r="B13" s="67"/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6.9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6.9" customHeight="1">
      <c r="A15" s="66"/>
      <c r="B15" s="66"/>
      <c r="C15" s="66"/>
      <c r="D15" s="66"/>
      <c r="E15" s="66"/>
      <c r="F15" s="66"/>
      <c r="G15" s="66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ht="25.15" customHeight="1">
      <c r="A16" s="195"/>
      <c r="B16" s="195"/>
      <c r="C16" s="195"/>
      <c r="D16" s="195"/>
      <c r="E16" s="195"/>
      <c r="F16" s="195"/>
      <c r="G16" s="195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19" ht="16.9" customHeight="1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6"/>
      <c r="M17" s="66"/>
      <c r="N17" s="66"/>
      <c r="O17" s="66"/>
      <c r="P17" s="66"/>
      <c r="Q17" s="66"/>
      <c r="R17" s="68"/>
      <c r="S17" s="68"/>
    </row>
    <row r="18" ht="16.9" customHeight="1"/>
    <row r="19" ht="16.9" customHeight="1"/>
    <row r="20" ht="16.9" customHeight="1"/>
    <row r="21" ht="16.9" customHeight="1"/>
    <row r="22" ht="16.9" customHeight="1"/>
    <row r="23" ht="16.9" customHeight="1"/>
    <row r="24" ht="16.9" customHeight="1"/>
    <row r="25" ht="16.9" customHeight="1"/>
    <row r="26" ht="16.9" customHeight="1"/>
    <row r="27" ht="16.9" customHeight="1"/>
    <row r="28" ht="16.9" customHeight="1"/>
    <row r="29" ht="16.9" customHeight="1"/>
    <row r="30" ht="16.9" customHeight="1"/>
    <row r="31" ht="16.9" customHeight="1"/>
    <row r="32" ht="16.9" customHeight="1"/>
    <row r="33" ht="16.9" customHeight="1"/>
    <row r="34" ht="16.9" customHeight="1"/>
    <row r="35" ht="16.9" customHeight="1"/>
    <row r="36" ht="16.9" customHeight="1"/>
    <row r="37" ht="16.9" customHeight="1"/>
    <row r="38" ht="16.9" customHeight="1"/>
    <row r="39" ht="16.9" customHeight="1"/>
    <row r="40" ht="16.9" customHeight="1"/>
    <row r="41" ht="16.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workbookViewId="0" topLeftCell="A22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78" t="str">
        <f>Coordonnées!A1</f>
        <v>Synthèse des Comptes</v>
      </c>
      <c r="B1" s="279"/>
      <c r="C1" s="279"/>
      <c r="D1" s="275" t="str">
        <f>Coordonnées!D1</f>
        <v>Administration communale de</v>
      </c>
      <c r="E1" s="275"/>
      <c r="F1" s="275"/>
      <c r="G1" s="275"/>
      <c r="H1" s="275"/>
      <c r="I1" s="275"/>
      <c r="J1" s="273" t="str">
        <f>Coordonnées!J1</f>
        <v>AC FLEURUS</v>
      </c>
      <c r="K1" s="273"/>
      <c r="L1" s="273"/>
      <c r="M1" s="273"/>
      <c r="N1" s="273"/>
      <c r="O1" s="273"/>
      <c r="P1" s="243" t="str">
        <f>Coordonnées!P1</f>
        <v>Code INS</v>
      </c>
      <c r="Q1" s="244"/>
      <c r="R1" s="239">
        <f>Coordonnées!R1</f>
        <v>52021</v>
      </c>
      <c r="S1" s="240"/>
    </row>
    <row r="2" spans="1:19" ht="12.75">
      <c r="A2" s="280"/>
      <c r="B2" s="281"/>
      <c r="C2" s="281"/>
      <c r="D2" s="276"/>
      <c r="E2" s="276"/>
      <c r="F2" s="277"/>
      <c r="G2" s="277"/>
      <c r="H2" s="276"/>
      <c r="I2" s="276"/>
      <c r="J2" s="274"/>
      <c r="K2" s="274"/>
      <c r="L2" s="274"/>
      <c r="M2" s="274"/>
      <c r="N2" s="274"/>
      <c r="O2" s="274"/>
      <c r="P2" s="245" t="str">
        <f>Coordonnées!P2</f>
        <v>Exercice:</v>
      </c>
      <c r="Q2" s="246"/>
      <c r="R2" s="241">
        <f>Coordonnées!R2</f>
        <v>2022</v>
      </c>
      <c r="S2" s="242"/>
    </row>
    <row r="3" spans="1:19" ht="12.75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0" t="str">
        <f>Coordonnées!P3</f>
        <v>Version:</v>
      </c>
      <c r="Q3" s="271"/>
      <c r="R3" s="247">
        <f>Coordonnées!R3</f>
        <v>1</v>
      </c>
      <c r="S3" s="24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4" customHeight="1">
      <c r="A6" s="27"/>
      <c r="B6" s="2"/>
      <c r="C6" s="2"/>
      <c r="D6" s="2"/>
      <c r="E6" s="2"/>
      <c r="H6" s="302" t="s">
        <v>298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3"/>
      <c r="U6" s="303"/>
      <c r="V6" s="303"/>
    </row>
    <row r="7" spans="1:22" ht="18.4" customHeight="1">
      <c r="A7" s="66"/>
      <c r="B7" s="67"/>
      <c r="C7" s="67"/>
      <c r="D7" s="67"/>
      <c r="E7" s="67"/>
      <c r="F7" s="67"/>
      <c r="G7" s="67"/>
      <c r="H7" s="304" t="str">
        <f>Coordonnées!$H$27</f>
        <v>Compte</v>
      </c>
      <c r="I7" s="304"/>
      <c r="J7" s="304"/>
      <c r="K7" s="304" t="str">
        <f>Coordonnées!$H$27</f>
        <v>Compte</v>
      </c>
      <c r="L7" s="304"/>
      <c r="M7" s="304"/>
      <c r="N7" s="304" t="str">
        <f>Coordonnées!$H$27</f>
        <v>Compte</v>
      </c>
      <c r="O7" s="304"/>
      <c r="P7" s="304"/>
      <c r="Q7" s="304" t="str">
        <f>Coordonnées!$H$27</f>
        <v>Compte</v>
      </c>
      <c r="R7" s="304"/>
      <c r="S7" s="304"/>
      <c r="T7" s="304" t="str">
        <f>Coordonnées!$H$27</f>
        <v>Compte</v>
      </c>
      <c r="U7" s="304"/>
      <c r="V7" s="304"/>
    </row>
    <row r="8" spans="1:22" ht="18.4" customHeight="1">
      <c r="A8" s="66"/>
      <c r="B8" s="69"/>
      <c r="C8" s="67"/>
      <c r="D8" s="67"/>
      <c r="E8" s="67"/>
      <c r="F8" s="67"/>
      <c r="G8" s="67"/>
      <c r="H8" s="305" t="s">
        <v>31</v>
      </c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307"/>
      <c r="V8" s="308"/>
    </row>
    <row r="9" spans="1:22" ht="18.4" customHeight="1">
      <c r="A9" s="309" t="s">
        <v>2</v>
      </c>
      <c r="B9" s="310"/>
      <c r="C9" s="309"/>
      <c r="D9" s="309"/>
      <c r="E9" s="309"/>
      <c r="F9" s="309"/>
      <c r="G9" s="309"/>
      <c r="H9" s="311">
        <f>K9-1</f>
        <v>2018</v>
      </c>
      <c r="I9" s="311"/>
      <c r="J9" s="311"/>
      <c r="K9" s="311">
        <f>N9-1</f>
        <v>2019</v>
      </c>
      <c r="L9" s="311"/>
      <c r="M9" s="311"/>
      <c r="N9" s="311">
        <f>Q9-1</f>
        <v>2020</v>
      </c>
      <c r="O9" s="311"/>
      <c r="P9" s="311"/>
      <c r="Q9" s="311">
        <f>T9-1</f>
        <v>2021</v>
      </c>
      <c r="R9" s="311"/>
      <c r="S9" s="311"/>
      <c r="T9" s="311">
        <f>R2</f>
        <v>2022</v>
      </c>
      <c r="U9" s="311"/>
      <c r="V9" s="311"/>
    </row>
    <row r="10" spans="1:22" ht="18.4" customHeight="1">
      <c r="A10" s="312" t="s">
        <v>13</v>
      </c>
      <c r="B10" s="313"/>
      <c r="C10" s="313"/>
      <c r="D10" s="313"/>
      <c r="E10" s="313"/>
      <c r="F10" s="313"/>
      <c r="G10" s="313"/>
      <c r="H10" s="314">
        <v>11463727.63</v>
      </c>
      <c r="I10" s="315">
        <v>5512664.26</v>
      </c>
      <c r="J10" s="316">
        <v>5512664.26</v>
      </c>
      <c r="K10" s="314">
        <v>11479420.48</v>
      </c>
      <c r="L10" s="315">
        <v>5512664.26</v>
      </c>
      <c r="M10" s="316">
        <v>5512664.26</v>
      </c>
      <c r="N10" s="314">
        <v>11752234.08</v>
      </c>
      <c r="O10" s="315">
        <v>5512664.26</v>
      </c>
      <c r="P10" s="316">
        <v>5512664.26</v>
      </c>
      <c r="Q10" s="314">
        <v>12606813.84</v>
      </c>
      <c r="R10" s="315">
        <v>5512664.26</v>
      </c>
      <c r="S10" s="316">
        <v>5512664.26</v>
      </c>
      <c r="T10" s="314">
        <v>13222478.05</v>
      </c>
      <c r="U10" s="315">
        <v>5512664.26</v>
      </c>
      <c r="V10" s="316">
        <v>5512664.26</v>
      </c>
    </row>
    <row r="11" spans="1:22" ht="18.4" customHeight="1">
      <c r="A11" s="317" t="s">
        <v>14</v>
      </c>
      <c r="B11" s="318"/>
      <c r="C11" s="318"/>
      <c r="D11" s="318"/>
      <c r="E11" s="318"/>
      <c r="F11" s="318"/>
      <c r="G11" s="318"/>
      <c r="H11" s="319">
        <v>5632929.57</v>
      </c>
      <c r="I11" s="320">
        <v>2726342.74</v>
      </c>
      <c r="J11" s="321">
        <v>2726342.74</v>
      </c>
      <c r="K11" s="319">
        <v>5538050.44</v>
      </c>
      <c r="L11" s="320">
        <v>2726342.74</v>
      </c>
      <c r="M11" s="321">
        <v>2726342.74</v>
      </c>
      <c r="N11" s="319">
        <v>5528989.66</v>
      </c>
      <c r="O11" s="320">
        <v>2726342.74</v>
      </c>
      <c r="P11" s="321">
        <v>2726342.74</v>
      </c>
      <c r="Q11" s="319">
        <v>5972198.11</v>
      </c>
      <c r="R11" s="320">
        <v>2726342.74</v>
      </c>
      <c r="S11" s="321">
        <v>2726342.74</v>
      </c>
      <c r="T11" s="319">
        <v>6113920.27</v>
      </c>
      <c r="U11" s="320">
        <v>2726342.74</v>
      </c>
      <c r="V11" s="321">
        <v>2726342.74</v>
      </c>
    </row>
    <row r="12" spans="1:22" ht="18.4" customHeight="1">
      <c r="A12" s="317" t="s">
        <v>15</v>
      </c>
      <c r="B12" s="318"/>
      <c r="C12" s="318"/>
      <c r="D12" s="318"/>
      <c r="E12" s="318"/>
      <c r="F12" s="318"/>
      <c r="G12" s="318"/>
      <c r="H12" s="319">
        <v>7008465.98</v>
      </c>
      <c r="I12" s="320">
        <v>4264832.04</v>
      </c>
      <c r="J12" s="321">
        <v>4264832.04</v>
      </c>
      <c r="K12" s="319">
        <v>7646435.59</v>
      </c>
      <c r="L12" s="320">
        <v>4264832.04</v>
      </c>
      <c r="M12" s="321">
        <v>4264832.04</v>
      </c>
      <c r="N12" s="319">
        <v>7564067.53</v>
      </c>
      <c r="O12" s="320">
        <v>4264832.04</v>
      </c>
      <c r="P12" s="321">
        <v>4264832.04</v>
      </c>
      <c r="Q12" s="319">
        <v>7179848.36</v>
      </c>
      <c r="R12" s="320">
        <v>4264832.04</v>
      </c>
      <c r="S12" s="321">
        <v>4264832.04</v>
      </c>
      <c r="T12" s="319">
        <v>7429142.04</v>
      </c>
      <c r="U12" s="320">
        <v>4264832.04</v>
      </c>
      <c r="V12" s="321">
        <v>4264832.04</v>
      </c>
    </row>
    <row r="13" spans="1:22" ht="18.4" customHeight="1">
      <c r="A13" s="317" t="s">
        <v>16</v>
      </c>
      <c r="B13" s="318"/>
      <c r="C13" s="318"/>
      <c r="D13" s="318"/>
      <c r="E13" s="318"/>
      <c r="F13" s="318"/>
      <c r="G13" s="318"/>
      <c r="H13" s="319">
        <v>1508341.74</v>
      </c>
      <c r="I13" s="320">
        <v>41563.69</v>
      </c>
      <c r="J13" s="321">
        <v>41563.69</v>
      </c>
      <c r="K13" s="319">
        <v>1637445.5</v>
      </c>
      <c r="L13" s="320">
        <v>41563.69</v>
      </c>
      <c r="M13" s="321">
        <v>41563.69</v>
      </c>
      <c r="N13" s="319">
        <v>1783371.29</v>
      </c>
      <c r="O13" s="320">
        <v>41563.69</v>
      </c>
      <c r="P13" s="321">
        <v>41563.69</v>
      </c>
      <c r="Q13" s="319">
        <v>1866495.92</v>
      </c>
      <c r="R13" s="320">
        <v>41563.69</v>
      </c>
      <c r="S13" s="321">
        <v>41563.69</v>
      </c>
      <c r="T13" s="319">
        <v>2653100.85</v>
      </c>
      <c r="U13" s="320">
        <v>41563.69</v>
      </c>
      <c r="V13" s="321">
        <v>41563.69</v>
      </c>
    </row>
    <row r="14" spans="1:22" ht="18.4" customHeight="1" thickBot="1">
      <c r="A14" s="322" t="s">
        <v>305</v>
      </c>
      <c r="B14" s="323"/>
      <c r="C14" s="323"/>
      <c r="D14" s="323"/>
      <c r="E14" s="323"/>
      <c r="F14" s="323"/>
      <c r="G14" s="323"/>
      <c r="H14" s="324">
        <v>120000</v>
      </c>
      <c r="I14" s="325">
        <v>0</v>
      </c>
      <c r="J14" s="326">
        <v>0</v>
      </c>
      <c r="K14" s="324">
        <v>1050000</v>
      </c>
      <c r="L14" s="325">
        <v>0</v>
      </c>
      <c r="M14" s="326">
        <v>0</v>
      </c>
      <c r="N14" s="324">
        <v>1550000</v>
      </c>
      <c r="O14" s="325">
        <v>0</v>
      </c>
      <c r="P14" s="326">
        <v>0</v>
      </c>
      <c r="Q14" s="324">
        <v>240000</v>
      </c>
      <c r="R14" s="325">
        <v>0</v>
      </c>
      <c r="S14" s="326">
        <v>0</v>
      </c>
      <c r="T14" s="324">
        <v>750000</v>
      </c>
      <c r="U14" s="325">
        <v>0</v>
      </c>
      <c r="V14" s="326">
        <v>0</v>
      </c>
    </row>
    <row r="15" spans="1:22" ht="18.4" customHeight="1" thickBot="1">
      <c r="A15" s="290" t="s">
        <v>326</v>
      </c>
      <c r="B15" s="291"/>
      <c r="C15" s="291"/>
      <c r="D15" s="291"/>
      <c r="E15" s="291"/>
      <c r="F15" s="291"/>
      <c r="G15" s="291"/>
      <c r="H15" s="327">
        <f>SUM(H10:H14)</f>
        <v>25733464.92</v>
      </c>
      <c r="I15" s="328"/>
      <c r="J15" s="329"/>
      <c r="K15" s="328">
        <f>SUM(K10:K14)</f>
        <v>27351352.01</v>
      </c>
      <c r="L15" s="328"/>
      <c r="M15" s="328"/>
      <c r="N15" s="327">
        <f>SUM(N10:N14)</f>
        <v>28178662.560000002</v>
      </c>
      <c r="O15" s="328"/>
      <c r="P15" s="329"/>
      <c r="Q15" s="328">
        <f>SUM(Q10:Q14)</f>
        <v>27865356.229999997</v>
      </c>
      <c r="R15" s="328"/>
      <c r="S15" s="329"/>
      <c r="T15" s="328">
        <f>SUM(T10:T14)</f>
        <v>30168641.21</v>
      </c>
      <c r="U15" s="328"/>
      <c r="V15" s="329"/>
    </row>
    <row r="16" spans="1:22" ht="18.4" customHeight="1">
      <c r="A16" s="317" t="s">
        <v>30</v>
      </c>
      <c r="B16" s="318"/>
      <c r="C16" s="318"/>
      <c r="D16" s="318"/>
      <c r="E16" s="318"/>
      <c r="F16" s="318"/>
      <c r="G16" s="318"/>
      <c r="H16" s="330">
        <v>1324357.56</v>
      </c>
      <c r="I16" s="331">
        <v>1521059.02</v>
      </c>
      <c r="J16" s="332">
        <v>2351270.66</v>
      </c>
      <c r="K16" s="330">
        <v>1488282.18</v>
      </c>
      <c r="L16" s="331">
        <v>1659060.83</v>
      </c>
      <c r="M16" s="332">
        <v>1521059.02</v>
      </c>
      <c r="N16" s="330">
        <v>1688046.26</v>
      </c>
      <c r="O16" s="331">
        <v>2230351.92</v>
      </c>
      <c r="P16" s="332">
        <v>1659060.83</v>
      </c>
      <c r="Q16" s="330">
        <v>2027077.94</v>
      </c>
      <c r="R16" s="331">
        <v>2351270.66</v>
      </c>
      <c r="S16" s="332">
        <v>2230351.92</v>
      </c>
      <c r="T16" s="330">
        <v>2606004.17</v>
      </c>
      <c r="U16" s="331">
        <v>2351270.66</v>
      </c>
      <c r="V16" s="332">
        <v>2230351.92</v>
      </c>
    </row>
    <row r="17" spans="1:22" ht="18.4" customHeight="1" thickBot="1">
      <c r="A17" s="322" t="s">
        <v>3</v>
      </c>
      <c r="B17" s="323"/>
      <c r="C17" s="323"/>
      <c r="D17" s="323"/>
      <c r="E17" s="323"/>
      <c r="F17" s="323"/>
      <c r="G17" s="323"/>
      <c r="H17" s="324">
        <v>4015000</v>
      </c>
      <c r="I17" s="325">
        <v>1192323.53</v>
      </c>
      <c r="J17" s="326">
        <v>824300.6</v>
      </c>
      <c r="K17" s="324">
        <v>2500000</v>
      </c>
      <c r="L17" s="325">
        <v>4295659.86</v>
      </c>
      <c r="M17" s="326">
        <v>1192323.53</v>
      </c>
      <c r="N17" s="324">
        <v>2500000</v>
      </c>
      <c r="O17" s="325">
        <v>1045347.08</v>
      </c>
      <c r="P17" s="326">
        <v>4295659.86</v>
      </c>
      <c r="Q17" s="324">
        <v>2500000</v>
      </c>
      <c r="R17" s="325">
        <v>824300.6</v>
      </c>
      <c r="S17" s="326">
        <v>1045347.08</v>
      </c>
      <c r="T17" s="324">
        <v>850135.11</v>
      </c>
      <c r="U17" s="325">
        <v>824300.6</v>
      </c>
      <c r="V17" s="326">
        <v>1045347.08</v>
      </c>
    </row>
    <row r="18" spans="1:22" ht="18.4" customHeight="1" thickBot="1">
      <c r="A18" s="337" t="s">
        <v>327</v>
      </c>
      <c r="B18" s="338"/>
      <c r="C18" s="338"/>
      <c r="D18" s="338"/>
      <c r="E18" s="338"/>
      <c r="F18" s="338"/>
      <c r="G18" s="338"/>
      <c r="H18" s="339">
        <f>SUM(H15:H17)</f>
        <v>31072822.48</v>
      </c>
      <c r="I18" s="340"/>
      <c r="J18" s="341"/>
      <c r="K18" s="340">
        <f>SUM(K15:K17)</f>
        <v>31339634.19</v>
      </c>
      <c r="L18" s="340"/>
      <c r="M18" s="340"/>
      <c r="N18" s="339">
        <f>SUM(N15:N17)</f>
        <v>32366708.820000004</v>
      </c>
      <c r="O18" s="340"/>
      <c r="P18" s="341"/>
      <c r="Q18" s="339">
        <f>SUM(Q15:Q17)</f>
        <v>32392434.169999998</v>
      </c>
      <c r="R18" s="340"/>
      <c r="S18" s="341"/>
      <c r="T18" s="339">
        <f>SUM(T15:T17)</f>
        <v>33624780.49</v>
      </c>
      <c r="U18" s="340"/>
      <c r="V18" s="341"/>
    </row>
    <row r="19" spans="1:19" s="176" customFormat="1" ht="28.15" customHeight="1">
      <c r="A19" s="189" t="s">
        <v>325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4" customHeight="1">
      <c r="A20" s="66"/>
      <c r="B20" s="67"/>
      <c r="C20" s="67"/>
      <c r="D20" s="67"/>
      <c r="E20" s="67"/>
      <c r="F20" s="67"/>
      <c r="G20" s="67"/>
      <c r="H20" s="333" t="s">
        <v>32</v>
      </c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5"/>
      <c r="U20" s="335"/>
      <c r="V20" s="336"/>
    </row>
    <row r="21" spans="1:22" ht="18.4" customHeight="1">
      <c r="A21" s="309" t="s">
        <v>2</v>
      </c>
      <c r="B21" s="309"/>
      <c r="C21" s="309"/>
      <c r="D21" s="309"/>
      <c r="E21" s="309"/>
      <c r="F21" s="309"/>
      <c r="G21" s="309"/>
      <c r="H21" s="311">
        <f>K21-1</f>
        <v>2018</v>
      </c>
      <c r="I21" s="311"/>
      <c r="J21" s="311"/>
      <c r="K21" s="311">
        <f>N21-1</f>
        <v>2019</v>
      </c>
      <c r="L21" s="311"/>
      <c r="M21" s="311"/>
      <c r="N21" s="311">
        <f>Q21-1</f>
        <v>2020</v>
      </c>
      <c r="O21" s="311"/>
      <c r="P21" s="311"/>
      <c r="Q21" s="311">
        <f>T21-1</f>
        <v>2021</v>
      </c>
      <c r="R21" s="311"/>
      <c r="S21" s="311"/>
      <c r="T21" s="311">
        <f>R2</f>
        <v>2022</v>
      </c>
      <c r="U21" s="311"/>
      <c r="V21" s="311"/>
    </row>
    <row r="22" spans="1:22" ht="18.4" customHeight="1">
      <c r="A22" s="317" t="s">
        <v>17</v>
      </c>
      <c r="B22" s="318"/>
      <c r="C22" s="318"/>
      <c r="D22" s="318"/>
      <c r="E22" s="318"/>
      <c r="F22" s="318"/>
      <c r="G22" s="342"/>
      <c r="H22" s="314">
        <v>1261712.59</v>
      </c>
      <c r="I22" s="315">
        <v>373432.17</v>
      </c>
      <c r="J22" s="316">
        <v>697745.74</v>
      </c>
      <c r="K22" s="314">
        <v>1182696.01</v>
      </c>
      <c r="L22" s="315">
        <v>373432.17</v>
      </c>
      <c r="M22" s="316">
        <v>697745.74</v>
      </c>
      <c r="N22" s="314">
        <v>781213.82</v>
      </c>
      <c r="O22" s="315">
        <v>373432.17</v>
      </c>
      <c r="P22" s="316">
        <v>697745.74</v>
      </c>
      <c r="Q22" s="314">
        <v>862773.58</v>
      </c>
      <c r="R22" s="315">
        <v>373432.17</v>
      </c>
      <c r="S22" s="316">
        <v>697745.74</v>
      </c>
      <c r="T22" s="314">
        <v>926791.98</v>
      </c>
      <c r="U22" s="315">
        <v>373432.17</v>
      </c>
      <c r="V22" s="316">
        <v>697745.74</v>
      </c>
    </row>
    <row r="23" spans="1:22" ht="18.4" customHeight="1">
      <c r="A23" s="317" t="s">
        <v>15</v>
      </c>
      <c r="B23" s="318"/>
      <c r="C23" s="318"/>
      <c r="D23" s="318"/>
      <c r="E23" s="318"/>
      <c r="F23" s="318"/>
      <c r="G23" s="342"/>
      <c r="H23" s="319">
        <v>25899823.16</v>
      </c>
      <c r="I23" s="320">
        <v>12728583.2</v>
      </c>
      <c r="J23" s="321">
        <v>13240574.68</v>
      </c>
      <c r="K23" s="319">
        <v>26281618.96</v>
      </c>
      <c r="L23" s="320">
        <v>12728583.2</v>
      </c>
      <c r="M23" s="321">
        <v>13240574.68</v>
      </c>
      <c r="N23" s="319">
        <v>26526634.69</v>
      </c>
      <c r="O23" s="320">
        <v>12728583.2</v>
      </c>
      <c r="P23" s="321">
        <v>13240574.68</v>
      </c>
      <c r="Q23" s="319">
        <v>26553354.28</v>
      </c>
      <c r="R23" s="320">
        <v>12728583.2</v>
      </c>
      <c r="S23" s="321">
        <v>13240574.68</v>
      </c>
      <c r="T23" s="319">
        <v>29455699.75</v>
      </c>
      <c r="U23" s="320">
        <v>12728583.2</v>
      </c>
      <c r="V23" s="321">
        <v>13240574.68</v>
      </c>
    </row>
    <row r="24" spans="1:22" ht="18.4" customHeight="1">
      <c r="A24" s="317" t="s">
        <v>16</v>
      </c>
      <c r="B24" s="318"/>
      <c r="C24" s="318"/>
      <c r="D24" s="318"/>
      <c r="E24" s="318"/>
      <c r="F24" s="318"/>
      <c r="G24" s="342"/>
      <c r="H24" s="319">
        <v>545135.14</v>
      </c>
      <c r="I24" s="320">
        <v>548784.99</v>
      </c>
      <c r="J24" s="321">
        <v>408005.67</v>
      </c>
      <c r="K24" s="319">
        <v>544706.89</v>
      </c>
      <c r="L24" s="320">
        <v>548784.99</v>
      </c>
      <c r="M24" s="321">
        <v>408005.67</v>
      </c>
      <c r="N24" s="319">
        <v>426208.89</v>
      </c>
      <c r="O24" s="320">
        <v>548784.99</v>
      </c>
      <c r="P24" s="321">
        <v>408005.67</v>
      </c>
      <c r="Q24" s="319">
        <v>433670.25</v>
      </c>
      <c r="R24" s="320">
        <v>548784.99</v>
      </c>
      <c r="S24" s="321">
        <v>408005.67</v>
      </c>
      <c r="T24" s="319">
        <v>388858.81</v>
      </c>
      <c r="U24" s="320">
        <v>548784.99</v>
      </c>
      <c r="V24" s="321">
        <v>408005.67</v>
      </c>
    </row>
    <row r="25" spans="1:22" ht="18.4" customHeight="1" thickBot="1">
      <c r="A25" s="322" t="s">
        <v>3</v>
      </c>
      <c r="B25" s="323"/>
      <c r="C25" s="323"/>
      <c r="D25" s="323"/>
      <c r="E25" s="323"/>
      <c r="F25" s="323"/>
      <c r="G25" s="343"/>
      <c r="H25" s="324">
        <v>89673.16</v>
      </c>
      <c r="I25" s="325">
        <v>0</v>
      </c>
      <c r="J25" s="326">
        <v>0</v>
      </c>
      <c r="K25" s="324">
        <v>0</v>
      </c>
      <c r="L25" s="325">
        <v>0</v>
      </c>
      <c r="M25" s="326">
        <v>0</v>
      </c>
      <c r="N25" s="324">
        <v>553344.44</v>
      </c>
      <c r="O25" s="325">
        <v>0</v>
      </c>
      <c r="P25" s="326">
        <v>0</v>
      </c>
      <c r="Q25" s="324">
        <v>296550</v>
      </c>
      <c r="R25" s="325">
        <v>0</v>
      </c>
      <c r="S25" s="326">
        <v>0</v>
      </c>
      <c r="T25" s="324">
        <v>0</v>
      </c>
      <c r="U25" s="325">
        <v>0</v>
      </c>
      <c r="V25" s="326">
        <v>0</v>
      </c>
    </row>
    <row r="26" spans="1:22" ht="18.4" customHeight="1" thickBot="1">
      <c r="A26" s="290" t="s">
        <v>326</v>
      </c>
      <c r="B26" s="291"/>
      <c r="C26" s="291"/>
      <c r="D26" s="291"/>
      <c r="E26" s="291"/>
      <c r="F26" s="291"/>
      <c r="G26" s="292"/>
      <c r="H26" s="327">
        <f>SUM(H22:H25)</f>
        <v>27796344.05</v>
      </c>
      <c r="I26" s="328"/>
      <c r="J26" s="328"/>
      <c r="K26" s="327">
        <f>SUM(K22:K25)</f>
        <v>28009021.860000003</v>
      </c>
      <c r="L26" s="328"/>
      <c r="M26" s="329"/>
      <c r="N26" s="328">
        <f>SUM(N22:N25)</f>
        <v>28287401.840000004</v>
      </c>
      <c r="O26" s="328"/>
      <c r="P26" s="328"/>
      <c r="Q26" s="327">
        <f>SUM(Q22:Q25)</f>
        <v>28146348.11</v>
      </c>
      <c r="R26" s="328"/>
      <c r="S26" s="329"/>
      <c r="T26" s="327">
        <f>SUM(T22:T25)</f>
        <v>30771350.54</v>
      </c>
      <c r="U26" s="328"/>
      <c r="V26" s="329"/>
    </row>
    <row r="27" spans="1:22" ht="18.4" customHeight="1">
      <c r="A27" s="317" t="s">
        <v>30</v>
      </c>
      <c r="B27" s="318"/>
      <c r="C27" s="318"/>
      <c r="D27" s="318"/>
      <c r="E27" s="318"/>
      <c r="F27" s="318"/>
      <c r="G27" s="342"/>
      <c r="H27" s="330">
        <v>12941707.99</v>
      </c>
      <c r="I27" s="331">
        <v>6001218.28833333</v>
      </c>
      <c r="J27" s="332">
        <v>5811470.08333333</v>
      </c>
      <c r="K27" s="330">
        <v>11214874.55</v>
      </c>
      <c r="L27" s="331">
        <v>6001218.28833333</v>
      </c>
      <c r="M27" s="332">
        <v>5811470.08333333</v>
      </c>
      <c r="N27" s="330">
        <v>9328907.73</v>
      </c>
      <c r="O27" s="331">
        <v>6001218.28833333</v>
      </c>
      <c r="P27" s="332">
        <v>5811470.08333333</v>
      </c>
      <c r="Q27" s="330">
        <v>7615045.43</v>
      </c>
      <c r="R27" s="331">
        <v>6001218.28833333</v>
      </c>
      <c r="S27" s="332">
        <v>5811470.08333333</v>
      </c>
      <c r="T27" s="330">
        <v>5328321.02</v>
      </c>
      <c r="U27" s="331">
        <v>6001218.28833333</v>
      </c>
      <c r="V27" s="332">
        <v>5811470.08333333</v>
      </c>
    </row>
    <row r="28" spans="1:22" ht="18.4" customHeight="1" thickBot="1">
      <c r="A28" s="322" t="s">
        <v>3</v>
      </c>
      <c r="B28" s="323"/>
      <c r="C28" s="323"/>
      <c r="D28" s="323"/>
      <c r="E28" s="323"/>
      <c r="F28" s="323"/>
      <c r="G28" s="343"/>
      <c r="H28" s="324">
        <v>0</v>
      </c>
      <c r="I28" s="325">
        <v>0</v>
      </c>
      <c r="J28" s="326">
        <v>0</v>
      </c>
      <c r="K28" s="324">
        <v>0</v>
      </c>
      <c r="L28" s="325">
        <v>0</v>
      </c>
      <c r="M28" s="326">
        <v>0</v>
      </c>
      <c r="N28" s="324">
        <v>202146.91</v>
      </c>
      <c r="O28" s="325">
        <v>0</v>
      </c>
      <c r="P28" s="326">
        <v>0</v>
      </c>
      <c r="Q28" s="324">
        <v>0</v>
      </c>
      <c r="R28" s="325">
        <v>0</v>
      </c>
      <c r="S28" s="326">
        <v>0</v>
      </c>
      <c r="T28" s="324">
        <v>0</v>
      </c>
      <c r="U28" s="325">
        <v>0</v>
      </c>
      <c r="V28" s="326">
        <v>0</v>
      </c>
    </row>
    <row r="29" spans="1:22" ht="18.4" customHeight="1" thickBot="1">
      <c r="A29" s="337" t="s">
        <v>327</v>
      </c>
      <c r="B29" s="338"/>
      <c r="C29" s="338"/>
      <c r="D29" s="338"/>
      <c r="E29" s="338"/>
      <c r="F29" s="338"/>
      <c r="G29" s="344"/>
      <c r="H29" s="339">
        <f>SUM(H26:H28)</f>
        <v>40738052.04</v>
      </c>
      <c r="I29" s="340"/>
      <c r="J29" s="340"/>
      <c r="K29" s="339">
        <f>SUM(K26:K28)</f>
        <v>39223896.410000004</v>
      </c>
      <c r="L29" s="340"/>
      <c r="M29" s="341"/>
      <c r="N29" s="340">
        <f>SUM(N26:N28)</f>
        <v>37818456.480000004</v>
      </c>
      <c r="O29" s="340"/>
      <c r="P29" s="340"/>
      <c r="Q29" s="339">
        <f>SUM(Q26:Q28)</f>
        <v>35761393.54</v>
      </c>
      <c r="R29" s="340"/>
      <c r="S29" s="341"/>
      <c r="T29" s="339">
        <f>SUM(T26:T28)</f>
        <v>36099671.56</v>
      </c>
      <c r="U29" s="340"/>
      <c r="V29" s="341"/>
    </row>
    <row r="30" spans="1:19" ht="16.9" customHeight="1">
      <c r="A30" s="68" t="s">
        <v>325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workbookViewId="0" topLeftCell="A15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78" t="str">
        <f>Coordonnées!A1</f>
        <v>Synthèse des Comptes</v>
      </c>
      <c r="B1" s="279"/>
      <c r="C1" s="279"/>
      <c r="D1" s="275" t="str">
        <f>Coordonnées!D1</f>
        <v>Administration communale de</v>
      </c>
      <c r="E1" s="275"/>
      <c r="F1" s="275"/>
      <c r="G1" s="275"/>
      <c r="H1" s="275"/>
      <c r="I1" s="275"/>
      <c r="J1" s="273" t="str">
        <f>Coordonnées!J1</f>
        <v>AC FLEURUS</v>
      </c>
      <c r="K1" s="273"/>
      <c r="L1" s="273"/>
      <c r="M1" s="273"/>
      <c r="N1" s="273"/>
      <c r="O1" s="273"/>
      <c r="P1" s="243" t="str">
        <f>Coordonnées!P1</f>
        <v>Code INS</v>
      </c>
      <c r="Q1" s="244"/>
      <c r="R1" s="239">
        <f>Coordonnées!R1</f>
        <v>52021</v>
      </c>
      <c r="S1" s="240"/>
    </row>
    <row r="2" spans="1:19" ht="12.75">
      <c r="A2" s="280"/>
      <c r="B2" s="281"/>
      <c r="C2" s="281"/>
      <c r="D2" s="276"/>
      <c r="E2" s="276"/>
      <c r="F2" s="277"/>
      <c r="G2" s="277"/>
      <c r="H2" s="276"/>
      <c r="I2" s="276"/>
      <c r="J2" s="274"/>
      <c r="K2" s="274"/>
      <c r="L2" s="274"/>
      <c r="M2" s="274"/>
      <c r="N2" s="274"/>
      <c r="O2" s="274"/>
      <c r="P2" s="245" t="str">
        <f>Coordonnées!P2</f>
        <v>Exercice:</v>
      </c>
      <c r="Q2" s="246"/>
      <c r="R2" s="241">
        <f>Coordonnées!R2</f>
        <v>2022</v>
      </c>
      <c r="S2" s="242"/>
    </row>
    <row r="3" spans="1:19" ht="12.75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70" t="str">
        <f>Coordonnées!P3</f>
        <v>Version:</v>
      </c>
      <c r="Q3" s="271"/>
      <c r="R3" s="247">
        <f>Coordonnées!R3</f>
        <v>1</v>
      </c>
      <c r="S3" s="24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4" customHeight="1">
      <c r="A6" s="27"/>
      <c r="B6" s="2"/>
      <c r="C6" s="2"/>
      <c r="D6" s="2"/>
      <c r="E6" s="2"/>
      <c r="H6" s="302" t="s">
        <v>302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3"/>
      <c r="U6" s="303"/>
      <c r="V6" s="303"/>
    </row>
    <row r="7" spans="1:22" ht="18.4" customHeight="1">
      <c r="A7" s="66"/>
      <c r="B7" s="67"/>
      <c r="C7" s="67"/>
      <c r="D7" s="67"/>
      <c r="E7" s="67"/>
      <c r="F7" s="67"/>
      <c r="G7" s="67"/>
      <c r="H7" s="304" t="str">
        <f>Coordonnées!$H$27</f>
        <v>Compte</v>
      </c>
      <c r="I7" s="304"/>
      <c r="J7" s="304"/>
      <c r="K7" s="304" t="str">
        <f>Coordonnées!$H$27</f>
        <v>Compte</v>
      </c>
      <c r="L7" s="304"/>
      <c r="M7" s="304"/>
      <c r="N7" s="304" t="str">
        <f>Coordonnées!$H$27</f>
        <v>Compte</v>
      </c>
      <c r="O7" s="304"/>
      <c r="P7" s="304"/>
      <c r="Q7" s="304" t="str">
        <f>Coordonnées!$H$27</f>
        <v>Compte</v>
      </c>
      <c r="R7" s="304"/>
      <c r="S7" s="304"/>
      <c r="T7" s="304" t="str">
        <f>Coordonnées!$H$27</f>
        <v>Compte</v>
      </c>
      <c r="U7" s="304"/>
      <c r="V7" s="304"/>
    </row>
    <row r="8" spans="1:22" ht="18.4" customHeight="1">
      <c r="A8" s="66"/>
      <c r="B8" s="69"/>
      <c r="C8" s="67"/>
      <c r="D8" s="67"/>
      <c r="E8" s="67"/>
      <c r="F8" s="67"/>
      <c r="G8" s="67"/>
      <c r="H8" s="305" t="s">
        <v>300</v>
      </c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307"/>
      <c r="V8" s="308"/>
    </row>
    <row r="9" spans="1:22" ht="18.4" customHeight="1">
      <c r="A9" s="309" t="s">
        <v>2</v>
      </c>
      <c r="B9" s="310"/>
      <c r="C9" s="309"/>
      <c r="D9" s="309"/>
      <c r="E9" s="309"/>
      <c r="F9" s="309"/>
      <c r="G9" s="309"/>
      <c r="H9" s="311">
        <f>K9-1</f>
        <v>2018</v>
      </c>
      <c r="I9" s="311"/>
      <c r="J9" s="311"/>
      <c r="K9" s="311">
        <f>N9-1</f>
        <v>2019</v>
      </c>
      <c r="L9" s="311"/>
      <c r="M9" s="311"/>
      <c r="N9" s="311">
        <f>Q9-1</f>
        <v>2020</v>
      </c>
      <c r="O9" s="311"/>
      <c r="P9" s="311"/>
      <c r="Q9" s="311">
        <f>T9-1</f>
        <v>2021</v>
      </c>
      <c r="R9" s="311"/>
      <c r="S9" s="311"/>
      <c r="T9" s="311">
        <f>R2</f>
        <v>2022</v>
      </c>
      <c r="U9" s="311"/>
      <c r="V9" s="311"/>
    </row>
    <row r="10" spans="1:22" ht="18.4" customHeight="1">
      <c r="A10" s="312" t="s">
        <v>15</v>
      </c>
      <c r="B10" s="313"/>
      <c r="C10" s="313"/>
      <c r="D10" s="313"/>
      <c r="E10" s="313"/>
      <c r="F10" s="313"/>
      <c r="G10" s="313"/>
      <c r="H10" s="314">
        <v>27765.73</v>
      </c>
      <c r="I10" s="315">
        <v>5512664.26</v>
      </c>
      <c r="J10" s="316">
        <v>5512664.26</v>
      </c>
      <c r="K10" s="314">
        <v>27085.16</v>
      </c>
      <c r="L10" s="315">
        <v>5512664.26</v>
      </c>
      <c r="M10" s="316">
        <v>5512664.26</v>
      </c>
      <c r="N10" s="314">
        <v>20650.83</v>
      </c>
      <c r="O10" s="315">
        <v>5512664.26</v>
      </c>
      <c r="P10" s="316">
        <v>5512664.26</v>
      </c>
      <c r="Q10" s="314">
        <v>20786.14</v>
      </c>
      <c r="R10" s="315">
        <v>5512664.26</v>
      </c>
      <c r="S10" s="316">
        <v>5512664.26</v>
      </c>
      <c r="T10" s="314">
        <v>14522.07</v>
      </c>
      <c r="U10" s="315">
        <v>5512664.26</v>
      </c>
      <c r="V10" s="316">
        <v>5512664.26</v>
      </c>
    </row>
    <row r="11" spans="1:22" ht="18.4" customHeight="1">
      <c r="A11" s="317" t="s">
        <v>303</v>
      </c>
      <c r="B11" s="318"/>
      <c r="C11" s="318"/>
      <c r="D11" s="318"/>
      <c r="E11" s="318"/>
      <c r="F11" s="318"/>
      <c r="G11" s="318"/>
      <c r="H11" s="319">
        <v>10030732.96</v>
      </c>
      <c r="I11" s="320">
        <v>2726342.74</v>
      </c>
      <c r="J11" s="321">
        <v>2726342.74</v>
      </c>
      <c r="K11" s="319">
        <v>3886596.24</v>
      </c>
      <c r="L11" s="320">
        <v>2726342.74</v>
      </c>
      <c r="M11" s="321">
        <v>2726342.74</v>
      </c>
      <c r="N11" s="319">
        <v>15272499.88</v>
      </c>
      <c r="O11" s="320">
        <v>2726342.74</v>
      </c>
      <c r="P11" s="321">
        <v>2726342.74</v>
      </c>
      <c r="Q11" s="319">
        <v>4239499.23</v>
      </c>
      <c r="R11" s="320">
        <v>2726342.74</v>
      </c>
      <c r="S11" s="321">
        <v>2726342.74</v>
      </c>
      <c r="T11" s="319">
        <v>17148323.71</v>
      </c>
      <c r="U11" s="320">
        <v>2726342.74</v>
      </c>
      <c r="V11" s="321">
        <v>2726342.74</v>
      </c>
    </row>
    <row r="12" spans="1:22" ht="18.4" customHeight="1">
      <c r="A12" s="317" t="s">
        <v>16</v>
      </c>
      <c r="B12" s="318"/>
      <c r="C12" s="318"/>
      <c r="D12" s="318"/>
      <c r="E12" s="318"/>
      <c r="F12" s="318"/>
      <c r="G12" s="318"/>
      <c r="H12" s="319">
        <v>49147.6</v>
      </c>
      <c r="I12" s="320">
        <v>4264832.04</v>
      </c>
      <c r="J12" s="321">
        <v>4264832.04</v>
      </c>
      <c r="K12" s="319">
        <v>72219.25</v>
      </c>
      <c r="L12" s="320">
        <v>4264832.04</v>
      </c>
      <c r="M12" s="321">
        <v>4264832.04</v>
      </c>
      <c r="N12" s="319">
        <v>53541.6</v>
      </c>
      <c r="O12" s="320">
        <v>4264832.04</v>
      </c>
      <c r="P12" s="321">
        <v>4264832.04</v>
      </c>
      <c r="Q12" s="319">
        <v>53616.6</v>
      </c>
      <c r="R12" s="320">
        <v>4264832.04</v>
      </c>
      <c r="S12" s="321">
        <v>4264832.04</v>
      </c>
      <c r="T12" s="319">
        <v>85909.49</v>
      </c>
      <c r="U12" s="320">
        <v>4264832.04</v>
      </c>
      <c r="V12" s="321">
        <v>4264832.04</v>
      </c>
    </row>
    <row r="13" spans="1:22" ht="18.4" customHeight="1">
      <c r="A13" s="317" t="s">
        <v>3</v>
      </c>
      <c r="B13" s="318"/>
      <c r="C13" s="318"/>
      <c r="D13" s="318"/>
      <c r="E13" s="318"/>
      <c r="F13" s="318"/>
      <c r="G13" s="318"/>
      <c r="H13" s="319">
        <v>0</v>
      </c>
      <c r="I13" s="320">
        <v>41563.69</v>
      </c>
      <c r="J13" s="321">
        <v>41563.69</v>
      </c>
      <c r="K13" s="319">
        <v>0</v>
      </c>
      <c r="L13" s="320">
        <v>41563.69</v>
      </c>
      <c r="M13" s="321">
        <v>41563.69</v>
      </c>
      <c r="N13" s="319">
        <v>0</v>
      </c>
      <c r="O13" s="320">
        <v>41563.69</v>
      </c>
      <c r="P13" s="321">
        <v>41563.69</v>
      </c>
      <c r="Q13" s="319">
        <v>0</v>
      </c>
      <c r="R13" s="320">
        <v>41563.69</v>
      </c>
      <c r="S13" s="321">
        <v>41563.69</v>
      </c>
      <c r="T13" s="319">
        <v>0</v>
      </c>
      <c r="U13" s="320">
        <v>41563.69</v>
      </c>
      <c r="V13" s="321">
        <v>41563.69</v>
      </c>
    </row>
    <row r="14" spans="1:22" ht="18.4" customHeight="1" thickBot="1">
      <c r="A14" s="322"/>
      <c r="B14" s="323"/>
      <c r="C14" s="323"/>
      <c r="D14" s="323"/>
      <c r="E14" s="323"/>
      <c r="F14" s="323"/>
      <c r="G14" s="323"/>
      <c r="H14" s="324">
        <v>0</v>
      </c>
      <c r="I14" s="325">
        <v>0</v>
      </c>
      <c r="J14" s="326">
        <v>0</v>
      </c>
      <c r="K14" s="324">
        <v>0</v>
      </c>
      <c r="L14" s="325">
        <v>0</v>
      </c>
      <c r="M14" s="326">
        <v>0</v>
      </c>
      <c r="N14" s="324">
        <v>428344.44</v>
      </c>
      <c r="O14" s="325">
        <v>0</v>
      </c>
      <c r="P14" s="326">
        <v>0</v>
      </c>
      <c r="Q14" s="324">
        <v>96550</v>
      </c>
      <c r="R14" s="325">
        <v>0</v>
      </c>
      <c r="S14" s="326">
        <v>0</v>
      </c>
      <c r="T14" s="324">
        <v>0</v>
      </c>
      <c r="U14" s="325">
        <v>0</v>
      </c>
      <c r="V14" s="326">
        <v>0</v>
      </c>
    </row>
    <row r="15" spans="1:22" ht="18.4" customHeight="1" thickBot="1">
      <c r="A15" s="290" t="s">
        <v>326</v>
      </c>
      <c r="B15" s="291"/>
      <c r="C15" s="291"/>
      <c r="D15" s="291"/>
      <c r="E15" s="291"/>
      <c r="F15" s="291"/>
      <c r="G15" s="291"/>
      <c r="H15" s="327">
        <f>SUM(H10:H14)</f>
        <v>10107646.290000001</v>
      </c>
      <c r="I15" s="328"/>
      <c r="J15" s="329"/>
      <c r="K15" s="328">
        <f>SUM(K10:K14)</f>
        <v>3985900.6500000004</v>
      </c>
      <c r="L15" s="328"/>
      <c r="M15" s="328"/>
      <c r="N15" s="327">
        <f>SUM(N10:N14)</f>
        <v>15775036.75</v>
      </c>
      <c r="O15" s="328"/>
      <c r="P15" s="329"/>
      <c r="Q15" s="328">
        <f>SUM(Q10:Q14)</f>
        <v>4410451.97</v>
      </c>
      <c r="R15" s="328"/>
      <c r="S15" s="329"/>
      <c r="T15" s="328">
        <f>SUM(T10:T14)</f>
        <v>17248755.27</v>
      </c>
      <c r="U15" s="328"/>
      <c r="V15" s="329"/>
    </row>
    <row r="16" spans="1:22" ht="18.4" customHeight="1">
      <c r="A16" s="317" t="s">
        <v>30</v>
      </c>
      <c r="B16" s="318"/>
      <c r="C16" s="318"/>
      <c r="D16" s="318"/>
      <c r="E16" s="318"/>
      <c r="F16" s="318"/>
      <c r="G16" s="318"/>
      <c r="H16" s="330">
        <v>6235363.66</v>
      </c>
      <c r="I16" s="331">
        <v>1521059.02</v>
      </c>
      <c r="J16" s="332">
        <v>2351270.66</v>
      </c>
      <c r="K16" s="330">
        <v>12817075.36</v>
      </c>
      <c r="L16" s="331">
        <v>1659060.83</v>
      </c>
      <c r="M16" s="332">
        <v>1521059.02</v>
      </c>
      <c r="N16" s="330">
        <v>11341774.13</v>
      </c>
      <c r="O16" s="331">
        <v>2230351.92</v>
      </c>
      <c r="P16" s="332">
        <v>1659060.83</v>
      </c>
      <c r="Q16" s="330">
        <v>22735533.45</v>
      </c>
      <c r="R16" s="331">
        <v>2351270.66</v>
      </c>
      <c r="S16" s="332">
        <v>2230351.92</v>
      </c>
      <c r="T16" s="330">
        <v>20545561.07</v>
      </c>
      <c r="U16" s="331">
        <v>2351270.66</v>
      </c>
      <c r="V16" s="332">
        <v>2230351.92</v>
      </c>
    </row>
    <row r="17" spans="1:22" ht="18.4" customHeight="1" thickBot="1">
      <c r="A17" s="322" t="s">
        <v>3</v>
      </c>
      <c r="B17" s="323"/>
      <c r="C17" s="323"/>
      <c r="D17" s="323"/>
      <c r="E17" s="323"/>
      <c r="F17" s="323"/>
      <c r="G17" s="323"/>
      <c r="H17" s="324">
        <v>1257238.33</v>
      </c>
      <c r="I17" s="325">
        <v>1192323.53</v>
      </c>
      <c r="J17" s="326">
        <v>824300.6</v>
      </c>
      <c r="K17" s="324">
        <v>672350.07</v>
      </c>
      <c r="L17" s="325">
        <v>4295659.86</v>
      </c>
      <c r="M17" s="326">
        <v>1192323.53</v>
      </c>
      <c r="N17" s="324">
        <v>307308.07</v>
      </c>
      <c r="O17" s="325">
        <v>1045347.08</v>
      </c>
      <c r="P17" s="326">
        <v>4295659.86</v>
      </c>
      <c r="Q17" s="324">
        <v>715761.6</v>
      </c>
      <c r="R17" s="325">
        <v>824300.6</v>
      </c>
      <c r="S17" s="326">
        <v>1045347.08</v>
      </c>
      <c r="T17" s="324">
        <v>1522077.38</v>
      </c>
      <c r="U17" s="325">
        <v>824300.6</v>
      </c>
      <c r="V17" s="326">
        <v>1045347.08</v>
      </c>
    </row>
    <row r="18" spans="1:22" ht="18.4" customHeight="1" thickBot="1">
      <c r="A18" s="337" t="s">
        <v>327</v>
      </c>
      <c r="B18" s="338"/>
      <c r="C18" s="338"/>
      <c r="D18" s="338"/>
      <c r="E18" s="338"/>
      <c r="F18" s="338"/>
      <c r="G18" s="338"/>
      <c r="H18" s="339">
        <f>SUM(H15:H17)</f>
        <v>17600248.28</v>
      </c>
      <c r="I18" s="340"/>
      <c r="J18" s="341"/>
      <c r="K18" s="340">
        <f>SUM(K15:K17)</f>
        <v>17475326.08</v>
      </c>
      <c r="L18" s="340"/>
      <c r="M18" s="340"/>
      <c r="N18" s="339">
        <f>SUM(N15:N17)</f>
        <v>27424118.950000003</v>
      </c>
      <c r="O18" s="340"/>
      <c r="P18" s="341"/>
      <c r="Q18" s="339">
        <f>SUM(Q15:Q17)</f>
        <v>27861747.02</v>
      </c>
      <c r="R18" s="340"/>
      <c r="S18" s="341"/>
      <c r="T18" s="339">
        <f>SUM(T15:T17)</f>
        <v>39316393.720000006</v>
      </c>
      <c r="U18" s="340"/>
      <c r="V18" s="341"/>
    </row>
    <row r="19" spans="1:19" s="176" customFormat="1" ht="28.15" customHeight="1">
      <c r="A19" s="189" t="s">
        <v>325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4" customHeight="1">
      <c r="A20" s="66"/>
      <c r="B20" s="67"/>
      <c r="C20" s="67"/>
      <c r="D20" s="67"/>
      <c r="E20" s="67"/>
      <c r="F20" s="67"/>
      <c r="G20" s="67"/>
      <c r="H20" s="333" t="s">
        <v>301</v>
      </c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5"/>
      <c r="U20" s="335"/>
      <c r="V20" s="336"/>
    </row>
    <row r="21" spans="1:22" ht="18.4" customHeight="1">
      <c r="A21" s="309" t="s">
        <v>2</v>
      </c>
      <c r="B21" s="309"/>
      <c r="C21" s="309"/>
      <c r="D21" s="309"/>
      <c r="E21" s="309"/>
      <c r="F21" s="309"/>
      <c r="G21" s="309"/>
      <c r="H21" s="311">
        <f>K21-1</f>
        <v>2018</v>
      </c>
      <c r="I21" s="311"/>
      <c r="J21" s="311"/>
      <c r="K21" s="311">
        <f>N21-1</f>
        <v>2019</v>
      </c>
      <c r="L21" s="311"/>
      <c r="M21" s="311"/>
      <c r="N21" s="311">
        <f>Q21-1</f>
        <v>2020</v>
      </c>
      <c r="O21" s="311"/>
      <c r="P21" s="311"/>
      <c r="Q21" s="311">
        <f>T21-1</f>
        <v>2021</v>
      </c>
      <c r="R21" s="311"/>
      <c r="S21" s="311"/>
      <c r="T21" s="311">
        <f>R2</f>
        <v>2022</v>
      </c>
      <c r="U21" s="311"/>
      <c r="V21" s="311"/>
    </row>
    <row r="22" spans="1:22" ht="18.4" customHeight="1">
      <c r="A22" s="312" t="s">
        <v>15</v>
      </c>
      <c r="B22" s="313"/>
      <c r="C22" s="313"/>
      <c r="D22" s="313"/>
      <c r="E22" s="313"/>
      <c r="F22" s="313"/>
      <c r="G22" s="313"/>
      <c r="H22" s="314">
        <v>2470811.06</v>
      </c>
      <c r="I22" s="315">
        <v>373432.17</v>
      </c>
      <c r="J22" s="316">
        <v>697745.74</v>
      </c>
      <c r="K22" s="314">
        <v>264056.83</v>
      </c>
      <c r="L22" s="315">
        <v>365967.42</v>
      </c>
      <c r="M22" s="316">
        <v>373432.17</v>
      </c>
      <c r="N22" s="314">
        <v>111080.8</v>
      </c>
      <c r="O22" s="315">
        <v>414709.37</v>
      </c>
      <c r="P22" s="316">
        <v>365967.42</v>
      </c>
      <c r="Q22" s="314">
        <v>462416.11</v>
      </c>
      <c r="R22" s="315">
        <v>697745.74</v>
      </c>
      <c r="S22" s="316">
        <v>414709.37</v>
      </c>
      <c r="T22" s="314">
        <v>1256542.61</v>
      </c>
      <c r="U22" s="315">
        <v>557211.56</v>
      </c>
      <c r="V22" s="316">
        <v>577850.16</v>
      </c>
    </row>
    <row r="23" spans="1:22" ht="18.4" customHeight="1">
      <c r="A23" s="317" t="s">
        <v>303</v>
      </c>
      <c r="B23" s="318"/>
      <c r="C23" s="318"/>
      <c r="D23" s="318"/>
      <c r="E23" s="318"/>
      <c r="F23" s="318"/>
      <c r="G23" s="318"/>
      <c r="H23" s="319">
        <v>0</v>
      </c>
      <c r="I23" s="320">
        <v>12728583.2</v>
      </c>
      <c r="J23" s="321">
        <v>13240574.68</v>
      </c>
      <c r="K23" s="319">
        <v>203551.55</v>
      </c>
      <c r="L23" s="320">
        <v>12120371.99</v>
      </c>
      <c r="M23" s="321">
        <v>12728583.2</v>
      </c>
      <c r="N23" s="319">
        <v>1737000</v>
      </c>
      <c r="O23" s="320">
        <v>12941517.73</v>
      </c>
      <c r="P23" s="321">
        <v>12120371.99</v>
      </c>
      <c r="Q23" s="319">
        <v>11530</v>
      </c>
      <c r="R23" s="320">
        <v>13240574.68</v>
      </c>
      <c r="S23" s="321">
        <v>12941517.73</v>
      </c>
      <c r="T23" s="319">
        <v>120000</v>
      </c>
      <c r="U23" s="320">
        <v>13289626.9983333</v>
      </c>
      <c r="V23" s="321">
        <v>13396094.2633333</v>
      </c>
    </row>
    <row r="24" spans="1:22" ht="18.4" customHeight="1">
      <c r="A24" s="317" t="s">
        <v>16</v>
      </c>
      <c r="B24" s="318"/>
      <c r="C24" s="318"/>
      <c r="D24" s="318"/>
      <c r="E24" s="318"/>
      <c r="F24" s="318"/>
      <c r="G24" s="318"/>
      <c r="H24" s="319">
        <v>958045.45</v>
      </c>
      <c r="I24" s="320">
        <v>548784.99</v>
      </c>
      <c r="J24" s="321">
        <v>408005.67</v>
      </c>
      <c r="K24" s="319">
        <v>639363.48</v>
      </c>
      <c r="L24" s="320">
        <v>536819.05</v>
      </c>
      <c r="M24" s="321">
        <v>548784.99</v>
      </c>
      <c r="N24" s="319">
        <v>628761.09</v>
      </c>
      <c r="O24" s="320">
        <v>344975.81</v>
      </c>
      <c r="P24" s="321">
        <v>536819.05</v>
      </c>
      <c r="Q24" s="319">
        <v>2028927.29</v>
      </c>
      <c r="R24" s="320">
        <v>408005.67</v>
      </c>
      <c r="S24" s="321">
        <v>344975.81</v>
      </c>
      <c r="T24" s="319">
        <v>3410972.73</v>
      </c>
      <c r="U24" s="320">
        <v>128208.386666667</v>
      </c>
      <c r="V24" s="321">
        <v>26303.7966666667</v>
      </c>
    </row>
    <row r="25" spans="1:22" ht="18.4" customHeight="1" thickBot="1">
      <c r="A25" s="317" t="s">
        <v>3</v>
      </c>
      <c r="B25" s="318"/>
      <c r="C25" s="318"/>
      <c r="D25" s="318"/>
      <c r="E25" s="318"/>
      <c r="F25" s="318"/>
      <c r="G25" s="318"/>
      <c r="H25" s="324">
        <v>0</v>
      </c>
      <c r="I25" s="325">
        <v>0</v>
      </c>
      <c r="J25" s="326">
        <v>0</v>
      </c>
      <c r="K25" s="324">
        <v>0</v>
      </c>
      <c r="L25" s="325">
        <v>0</v>
      </c>
      <c r="M25" s="326">
        <v>0</v>
      </c>
      <c r="N25" s="324">
        <v>0</v>
      </c>
      <c r="O25" s="325">
        <v>0</v>
      </c>
      <c r="P25" s="326">
        <v>0</v>
      </c>
      <c r="Q25" s="324">
        <v>0</v>
      </c>
      <c r="R25" s="325">
        <v>0</v>
      </c>
      <c r="S25" s="326">
        <v>0</v>
      </c>
      <c r="T25" s="324">
        <v>0</v>
      </c>
      <c r="U25" s="325">
        <v>0</v>
      </c>
      <c r="V25" s="326">
        <v>0</v>
      </c>
    </row>
    <row r="26" spans="1:22" ht="18.4" customHeight="1" thickBot="1">
      <c r="A26" s="290" t="s">
        <v>326</v>
      </c>
      <c r="B26" s="291"/>
      <c r="C26" s="291"/>
      <c r="D26" s="291"/>
      <c r="E26" s="291"/>
      <c r="F26" s="291"/>
      <c r="G26" s="292"/>
      <c r="H26" s="327">
        <f>SUM(H22:H25)</f>
        <v>3428856.51</v>
      </c>
      <c r="I26" s="328"/>
      <c r="J26" s="328"/>
      <c r="K26" s="327">
        <f>SUM(K22:K25)</f>
        <v>1106971.8599999999</v>
      </c>
      <c r="L26" s="328"/>
      <c r="M26" s="329"/>
      <c r="N26" s="328">
        <f>SUM(N22:N25)</f>
        <v>2476841.89</v>
      </c>
      <c r="O26" s="328"/>
      <c r="P26" s="328"/>
      <c r="Q26" s="327">
        <f>SUM(Q22:Q25)</f>
        <v>2502873.4</v>
      </c>
      <c r="R26" s="328"/>
      <c r="S26" s="329"/>
      <c r="T26" s="327">
        <f>SUM(T22:T25)</f>
        <v>4787515.34</v>
      </c>
      <c r="U26" s="328"/>
      <c r="V26" s="329"/>
    </row>
    <row r="27" spans="1:22" ht="18.4" customHeight="1">
      <c r="A27" s="317" t="s">
        <v>30</v>
      </c>
      <c r="B27" s="318"/>
      <c r="C27" s="318"/>
      <c r="D27" s="318"/>
      <c r="E27" s="318"/>
      <c r="F27" s="318"/>
      <c r="G27" s="342"/>
      <c r="H27" s="330">
        <v>4821011.02</v>
      </c>
      <c r="I27" s="331"/>
      <c r="J27" s="332"/>
      <c r="K27" s="330">
        <v>9687047.84</v>
      </c>
      <c r="L27" s="331">
        <v>10122961.629999999</v>
      </c>
      <c r="M27" s="332">
        <v>6628334.5600000005</v>
      </c>
      <c r="N27" s="330">
        <v>7945088.41</v>
      </c>
      <c r="O27" s="331">
        <v>6248838.15</v>
      </c>
      <c r="P27" s="332">
        <v>10122961.629999999</v>
      </c>
      <c r="Q27" s="330">
        <v>22482802.61</v>
      </c>
      <c r="R27" s="331">
        <v>6834216</v>
      </c>
      <c r="S27" s="332">
        <v>6248838.15</v>
      </c>
      <c r="T27" s="330">
        <v>20659761.63</v>
      </c>
      <c r="U27" s="331">
        <v>6001218.28833333</v>
      </c>
      <c r="V27" s="332">
        <v>5811470.08333333</v>
      </c>
    </row>
    <row r="28" spans="1:22" ht="18.4" customHeight="1" thickBot="1">
      <c r="A28" s="322" t="s">
        <v>3</v>
      </c>
      <c r="B28" s="323"/>
      <c r="C28" s="323"/>
      <c r="D28" s="323"/>
      <c r="E28" s="323"/>
      <c r="F28" s="323"/>
      <c r="G28" s="343"/>
      <c r="H28" s="324">
        <v>3343339.41</v>
      </c>
      <c r="I28" s="325">
        <v>0</v>
      </c>
      <c r="J28" s="326">
        <v>0</v>
      </c>
      <c r="K28" s="324">
        <v>1537704.54</v>
      </c>
      <c r="L28" s="325">
        <v>0</v>
      </c>
      <c r="M28" s="326">
        <v>0</v>
      </c>
      <c r="N28" s="324">
        <v>1245713.58</v>
      </c>
      <c r="O28" s="325">
        <v>0</v>
      </c>
      <c r="P28" s="326">
        <v>0</v>
      </c>
      <c r="Q28" s="324">
        <v>3003574.76</v>
      </c>
      <c r="R28" s="325">
        <v>0</v>
      </c>
      <c r="S28" s="326">
        <v>0</v>
      </c>
      <c r="T28" s="324">
        <v>2806542.16</v>
      </c>
      <c r="U28" s="325">
        <v>0</v>
      </c>
      <c r="V28" s="326">
        <v>0</v>
      </c>
    </row>
    <row r="29" spans="1:22" ht="18.4" customHeight="1" thickBot="1">
      <c r="A29" s="337" t="s">
        <v>327</v>
      </c>
      <c r="B29" s="338"/>
      <c r="C29" s="338"/>
      <c r="D29" s="338"/>
      <c r="E29" s="338"/>
      <c r="F29" s="338"/>
      <c r="G29" s="344"/>
      <c r="H29" s="339">
        <f>SUM(H26:H28)</f>
        <v>11593206.94</v>
      </c>
      <c r="I29" s="340"/>
      <c r="J29" s="340"/>
      <c r="K29" s="339">
        <f>SUM(K26:K28)</f>
        <v>12331724.239999998</v>
      </c>
      <c r="L29" s="340"/>
      <c r="M29" s="341"/>
      <c r="N29" s="340">
        <f>SUM(N26:N28)</f>
        <v>11667643.88</v>
      </c>
      <c r="O29" s="340"/>
      <c r="P29" s="340"/>
      <c r="Q29" s="339">
        <f>SUM(Q26:Q28)</f>
        <v>27989250.769999996</v>
      </c>
      <c r="R29" s="340"/>
      <c r="S29" s="341"/>
      <c r="T29" s="339">
        <f>SUM(T26:T28)</f>
        <v>28253819.13</v>
      </c>
      <c r="U29" s="340"/>
      <c r="V29" s="341"/>
    </row>
    <row r="30" spans="1:19" ht="16.9" customHeight="1">
      <c r="A30" s="66" t="s">
        <v>325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ht="16.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15" customHeight="1">
      <c r="A1" s="278" t="str">
        <f>Coordonnées!A1</f>
        <v>Synthèse des Comptes</v>
      </c>
      <c r="B1" s="279"/>
      <c r="C1" s="279"/>
      <c r="D1" s="156"/>
      <c r="E1" s="275" t="s">
        <v>0</v>
      </c>
      <c r="F1" s="275"/>
      <c r="G1" s="279" t="str">
        <f>Coordonnées!J1</f>
        <v>AC FLEURUS</v>
      </c>
      <c r="H1" s="279"/>
      <c r="I1" s="158" t="s">
        <v>295</v>
      </c>
      <c r="J1" s="178">
        <f>Coordonnées!R1</f>
        <v>52021</v>
      </c>
    </row>
    <row r="2" spans="1:10" ht="16.15" customHeight="1">
      <c r="A2" s="280"/>
      <c r="B2" s="281"/>
      <c r="C2" s="281"/>
      <c r="D2" s="157"/>
      <c r="E2" s="276"/>
      <c r="F2" s="276"/>
      <c r="G2" s="281"/>
      <c r="H2" s="28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296</v>
      </c>
      <c r="J3" s="177">
        <f>Coordonnées!R3</f>
        <v>1</v>
      </c>
    </row>
    <row r="4" spans="1:9" ht="16.15" customHeight="1">
      <c r="A4" s="30"/>
      <c r="B4" s="29"/>
      <c r="C4" s="29"/>
      <c r="D4" s="29"/>
      <c r="E4" s="359" t="s">
        <v>304</v>
      </c>
      <c r="F4" s="360"/>
      <c r="G4" s="360"/>
      <c r="H4" s="360"/>
      <c r="I4" s="360"/>
    </row>
    <row r="5" spans="1:9" ht="17.65" customHeight="1">
      <c r="A5" s="28"/>
      <c r="E5" s="354" t="s">
        <v>328</v>
      </c>
      <c r="F5" s="355"/>
      <c r="G5" s="355"/>
      <c r="H5" s="355"/>
      <c r="I5" s="355"/>
    </row>
    <row r="6" spans="1:9" ht="17.65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9" ht="17.65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9" ht="30" customHeight="1">
      <c r="A8" s="356" t="s">
        <v>37</v>
      </c>
      <c r="B8" s="357"/>
      <c r="C8" s="357"/>
      <c r="D8" s="358"/>
      <c r="E8" s="220">
        <v>4193482.14</v>
      </c>
      <c r="F8" s="220">
        <v>2844480.02</v>
      </c>
      <c r="G8" s="220">
        <v>3184687.82</v>
      </c>
      <c r="H8" s="220">
        <v>2941732.14</v>
      </c>
      <c r="I8" s="220">
        <v>1299288.3</v>
      </c>
    </row>
    <row r="9" spans="1:9" ht="30" customHeight="1">
      <c r="A9" s="345" t="s">
        <v>19</v>
      </c>
      <c r="B9" s="346"/>
      <c r="C9" s="346"/>
      <c r="D9" s="347"/>
      <c r="E9" s="220">
        <v>5299647.29</v>
      </c>
      <c r="F9" s="220">
        <v>6063598.9</v>
      </c>
      <c r="G9" s="220">
        <v>7391267.9</v>
      </c>
      <c r="H9" s="220">
        <v>10321036.93</v>
      </c>
      <c r="I9" s="220">
        <v>11613617.62</v>
      </c>
    </row>
    <row r="10" spans="1:9" ht="30" customHeight="1">
      <c r="A10" s="345" t="s">
        <v>20</v>
      </c>
      <c r="B10" s="346"/>
      <c r="C10" s="346"/>
      <c r="D10" s="347"/>
      <c r="E10" s="220">
        <v>3733467.93</v>
      </c>
      <c r="F10" s="220">
        <v>3654462.64</v>
      </c>
      <c r="G10" s="220">
        <v>3431169.57</v>
      </c>
      <c r="H10" s="220">
        <v>3202476.17</v>
      </c>
      <c r="I10" s="220">
        <v>3266045.61</v>
      </c>
    </row>
    <row r="11" spans="1:9" ht="30" customHeight="1">
      <c r="A11" s="345" t="s">
        <v>21</v>
      </c>
      <c r="B11" s="346"/>
      <c r="C11" s="346"/>
      <c r="D11" s="347"/>
      <c r="E11" s="220">
        <v>3559048.48</v>
      </c>
      <c r="F11" s="220">
        <v>3654487.96</v>
      </c>
      <c r="G11" s="220">
        <v>3879183.51</v>
      </c>
      <c r="H11" s="220">
        <v>2174040.59</v>
      </c>
      <c r="I11" s="220">
        <v>2348389.59</v>
      </c>
    </row>
    <row r="12" spans="1:9" ht="30" customHeight="1">
      <c r="A12" s="345" t="s">
        <v>29</v>
      </c>
      <c r="B12" s="346"/>
      <c r="C12" s="346"/>
      <c r="D12" s="347"/>
      <c r="E12" s="220">
        <v>400966.37</v>
      </c>
      <c r="F12" s="220">
        <v>425113.51</v>
      </c>
      <c r="G12" s="220">
        <v>386579.54</v>
      </c>
      <c r="H12" s="220">
        <v>347851.3</v>
      </c>
      <c r="I12" s="220">
        <v>370806.72</v>
      </c>
    </row>
    <row r="13" spans="1:9" ht="30" customHeight="1">
      <c r="A13" s="345" t="s">
        <v>22</v>
      </c>
      <c r="B13" s="346"/>
      <c r="C13" s="346"/>
      <c r="D13" s="347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9" ht="30" customHeight="1">
      <c r="A14" s="345" t="s">
        <v>23</v>
      </c>
      <c r="B14" s="346"/>
      <c r="C14" s="346"/>
      <c r="D14" s="347"/>
      <c r="E14" s="220">
        <v>1676944.23</v>
      </c>
      <c r="F14" s="220">
        <v>1667011.43</v>
      </c>
      <c r="G14" s="220">
        <v>1550667.02</v>
      </c>
      <c r="H14" s="220">
        <v>1483318.48</v>
      </c>
      <c r="I14" s="220">
        <v>1473005.21</v>
      </c>
    </row>
    <row r="15" spans="1:9" ht="30" customHeight="1">
      <c r="A15" s="345" t="s">
        <v>24</v>
      </c>
      <c r="B15" s="346"/>
      <c r="C15" s="346"/>
      <c r="D15" s="347"/>
      <c r="E15" s="220">
        <v>2060778.34</v>
      </c>
      <c r="F15" s="220">
        <v>2021171.66</v>
      </c>
      <c r="G15" s="220">
        <v>1787982.72</v>
      </c>
      <c r="H15" s="220">
        <v>1815202.31</v>
      </c>
      <c r="I15" s="220">
        <v>1669476.68</v>
      </c>
    </row>
    <row r="16" spans="1:9" ht="30" customHeight="1">
      <c r="A16" s="348" t="s">
        <v>35</v>
      </c>
      <c r="B16" s="349"/>
      <c r="C16" s="349"/>
      <c r="D16" s="350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5" t="s">
        <v>34</v>
      </c>
      <c r="B17" s="346"/>
      <c r="C17" s="346"/>
      <c r="D17" s="347"/>
      <c r="E17" s="220">
        <v>166122.74</v>
      </c>
      <c r="F17" s="220">
        <v>184583.5</v>
      </c>
      <c r="G17" s="220">
        <v>177067.84</v>
      </c>
      <c r="H17" s="220">
        <v>177030.33</v>
      </c>
      <c r="I17" s="220">
        <v>227662.7</v>
      </c>
    </row>
    <row r="18" spans="1:9" ht="30" customHeight="1">
      <c r="A18" s="345" t="s">
        <v>25</v>
      </c>
      <c r="B18" s="346"/>
      <c r="C18" s="346"/>
      <c r="D18" s="347"/>
      <c r="E18" s="220">
        <v>3835157.63</v>
      </c>
      <c r="F18" s="220">
        <v>4438206.89</v>
      </c>
      <c r="G18" s="220">
        <v>4048672.37</v>
      </c>
      <c r="H18" s="220">
        <v>4533632.33</v>
      </c>
      <c r="I18" s="220">
        <v>5158990.82</v>
      </c>
    </row>
    <row r="19" spans="1:9" ht="30" customHeight="1">
      <c r="A19" s="348" t="s">
        <v>26</v>
      </c>
      <c r="B19" s="349"/>
      <c r="C19" s="349"/>
      <c r="D19" s="350"/>
      <c r="E19" s="220">
        <v>4309145.39</v>
      </c>
      <c r="F19" s="220">
        <v>4382113.77</v>
      </c>
      <c r="G19" s="220">
        <v>4276687.25</v>
      </c>
      <c r="H19" s="220">
        <v>2772841.96</v>
      </c>
      <c r="I19" s="220">
        <v>2927180.88</v>
      </c>
    </row>
    <row r="20" spans="1:9" ht="30" customHeight="1">
      <c r="A20" s="345" t="s">
        <v>27</v>
      </c>
      <c r="B20" s="346"/>
      <c r="C20" s="346"/>
      <c r="D20" s="347"/>
      <c r="E20" s="220">
        <v>69007.46</v>
      </c>
      <c r="F20" s="220">
        <v>64272.24</v>
      </c>
      <c r="G20" s="220">
        <v>62181.17</v>
      </c>
      <c r="H20" s="220">
        <v>64304.7</v>
      </c>
      <c r="I20" s="220">
        <v>41641.17</v>
      </c>
    </row>
    <row r="21" spans="1:9" ht="30" customHeight="1">
      <c r="A21" s="351" t="s">
        <v>28</v>
      </c>
      <c r="B21" s="352"/>
      <c r="C21" s="352"/>
      <c r="D21" s="353"/>
      <c r="E21" s="220">
        <v>444696.92</v>
      </c>
      <c r="F21" s="220">
        <v>451849.49</v>
      </c>
      <c r="G21" s="220">
        <v>502515.85</v>
      </c>
      <c r="H21" s="220">
        <v>531888.99</v>
      </c>
      <c r="I21" s="220">
        <v>622671.02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15" customHeight="1">
      <c r="A1" s="278" t="str">
        <f>Coordonnées!A1</f>
        <v>Synthèse des Comptes</v>
      </c>
      <c r="B1" s="279"/>
      <c r="C1" s="279"/>
      <c r="D1" s="156"/>
      <c r="E1" s="275" t="s">
        <v>0</v>
      </c>
      <c r="F1" s="275"/>
      <c r="G1" s="279" t="str">
        <f>Coordonnées!J1</f>
        <v>AC FLEURUS</v>
      </c>
      <c r="H1" s="279"/>
      <c r="I1" s="158" t="s">
        <v>295</v>
      </c>
      <c r="J1" s="178">
        <f>Coordonnées!R1</f>
        <v>52021</v>
      </c>
    </row>
    <row r="2" spans="1:10" ht="16.15" customHeight="1">
      <c r="A2" s="280"/>
      <c r="B2" s="281"/>
      <c r="C2" s="281"/>
      <c r="D2" s="157"/>
      <c r="E2" s="276"/>
      <c r="F2" s="276"/>
      <c r="G2" s="281"/>
      <c r="H2" s="28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296</v>
      </c>
      <c r="J3" s="177">
        <f>Coordonnées!R3</f>
        <v>1</v>
      </c>
    </row>
    <row r="4" spans="1:9" ht="16.15" customHeight="1">
      <c r="A4" s="30"/>
      <c r="B4" s="29"/>
      <c r="C4" s="29"/>
      <c r="D4" s="29"/>
      <c r="E4" s="359" t="s">
        <v>304</v>
      </c>
      <c r="F4" s="360"/>
      <c r="G4" s="360"/>
      <c r="H4" s="360"/>
      <c r="I4" s="360"/>
    </row>
    <row r="5" spans="1:9" ht="17.65" customHeight="1">
      <c r="A5" s="28"/>
      <c r="E5" s="361" t="s">
        <v>329</v>
      </c>
      <c r="F5" s="362"/>
      <c r="G5" s="362"/>
      <c r="H5" s="362"/>
      <c r="I5" s="362"/>
    </row>
    <row r="6" spans="1:9" ht="17.65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9" ht="17.65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9" ht="30" customHeight="1">
      <c r="A8" s="356" t="s">
        <v>37</v>
      </c>
      <c r="B8" s="357"/>
      <c r="C8" s="357"/>
      <c r="D8" s="358"/>
      <c r="E8" s="220">
        <v>22304261.78</v>
      </c>
      <c r="F8" s="220">
        <v>22590243.97</v>
      </c>
      <c r="G8" s="220">
        <v>23209479.48</v>
      </c>
      <c r="H8" s="220">
        <v>22352288.51</v>
      </c>
      <c r="I8" s="220">
        <v>27609569.59</v>
      </c>
    </row>
    <row r="9" spans="1:9" ht="30" customHeight="1">
      <c r="A9" s="345" t="s">
        <v>19</v>
      </c>
      <c r="B9" s="346"/>
      <c r="C9" s="346"/>
      <c r="D9" s="347"/>
      <c r="E9" s="220">
        <v>883131.23</v>
      </c>
      <c r="F9" s="220">
        <v>826117.09</v>
      </c>
      <c r="G9" s="220">
        <v>873409.37</v>
      </c>
      <c r="H9" s="220">
        <v>2051344.56</v>
      </c>
      <c r="I9" s="220">
        <v>445585.78</v>
      </c>
    </row>
    <row r="10" spans="1:9" ht="30" customHeight="1">
      <c r="A10" s="345" t="s">
        <v>20</v>
      </c>
      <c r="B10" s="346"/>
      <c r="C10" s="346"/>
      <c r="D10" s="347"/>
      <c r="E10" s="220">
        <v>194781.94</v>
      </c>
      <c r="F10" s="220">
        <v>94554.38</v>
      </c>
      <c r="G10" s="220">
        <v>224485.07</v>
      </c>
      <c r="H10" s="220">
        <v>1500</v>
      </c>
      <c r="I10" s="220">
        <v>2500</v>
      </c>
    </row>
    <row r="11" spans="1:9" ht="30" customHeight="1">
      <c r="A11" s="345" t="s">
        <v>21</v>
      </c>
      <c r="B11" s="346"/>
      <c r="C11" s="346"/>
      <c r="D11" s="347"/>
      <c r="E11" s="220">
        <v>462402.37</v>
      </c>
      <c r="F11" s="220">
        <v>480532.12</v>
      </c>
      <c r="G11" s="220">
        <v>512858.12</v>
      </c>
      <c r="H11" s="220">
        <v>122194.93</v>
      </c>
      <c r="I11" s="220">
        <v>27496.86</v>
      </c>
    </row>
    <row r="12" spans="1:9" ht="30" customHeight="1">
      <c r="A12" s="345" t="s">
        <v>29</v>
      </c>
      <c r="B12" s="346"/>
      <c r="C12" s="346"/>
      <c r="D12" s="347"/>
      <c r="E12" s="220">
        <v>902558.74</v>
      </c>
      <c r="F12" s="220">
        <v>915759.85</v>
      </c>
      <c r="G12" s="220">
        <v>851182.64</v>
      </c>
      <c r="H12" s="220">
        <v>828112.4</v>
      </c>
      <c r="I12" s="220">
        <v>800154.08</v>
      </c>
    </row>
    <row r="13" spans="1:9" ht="30" customHeight="1">
      <c r="A13" s="345" t="s">
        <v>22</v>
      </c>
      <c r="B13" s="346"/>
      <c r="C13" s="346"/>
      <c r="D13" s="347"/>
      <c r="E13" s="220">
        <v>1288.29</v>
      </c>
      <c r="F13" s="220">
        <v>1226.1</v>
      </c>
      <c r="G13" s="220">
        <v>1226.1</v>
      </c>
      <c r="H13" s="220">
        <v>1307.48</v>
      </c>
      <c r="I13" s="220">
        <v>649.91</v>
      </c>
    </row>
    <row r="14" spans="1:9" ht="30" customHeight="1">
      <c r="A14" s="345" t="s">
        <v>23</v>
      </c>
      <c r="B14" s="346"/>
      <c r="C14" s="346"/>
      <c r="D14" s="347"/>
      <c r="E14" s="220">
        <v>811427.43</v>
      </c>
      <c r="F14" s="220">
        <v>886959.6</v>
      </c>
      <c r="G14" s="220">
        <v>855483</v>
      </c>
      <c r="H14" s="220">
        <v>765939.58</v>
      </c>
      <c r="I14" s="220">
        <v>667222.54</v>
      </c>
    </row>
    <row r="15" spans="1:9" ht="30" customHeight="1">
      <c r="A15" s="345" t="s">
        <v>24</v>
      </c>
      <c r="B15" s="346"/>
      <c r="C15" s="346"/>
      <c r="D15" s="347"/>
      <c r="E15" s="220">
        <v>134684.17</v>
      </c>
      <c r="F15" s="220">
        <v>129704.63</v>
      </c>
      <c r="G15" s="220">
        <v>91393.13</v>
      </c>
      <c r="H15" s="220">
        <v>239779.65</v>
      </c>
      <c r="I15" s="220">
        <v>60275.66</v>
      </c>
    </row>
    <row r="16" spans="1:9" ht="30" customHeight="1">
      <c r="A16" s="348" t="s">
        <v>35</v>
      </c>
      <c r="B16" s="349"/>
      <c r="C16" s="349"/>
      <c r="D16" s="350"/>
      <c r="E16" s="220">
        <v>146203.12</v>
      </c>
      <c r="F16" s="220">
        <v>132576.03</v>
      </c>
      <c r="G16" s="220">
        <v>42126.59</v>
      </c>
      <c r="H16" s="220">
        <v>42967.95</v>
      </c>
      <c r="I16" s="220">
        <v>0</v>
      </c>
    </row>
    <row r="17" spans="1:9" ht="30" customHeight="1">
      <c r="A17" s="345" t="s">
        <v>34</v>
      </c>
      <c r="B17" s="346"/>
      <c r="C17" s="346"/>
      <c r="D17" s="347"/>
      <c r="E17" s="220">
        <v>0</v>
      </c>
      <c r="F17" s="220">
        <v>0</v>
      </c>
      <c r="G17" s="220">
        <v>0</v>
      </c>
      <c r="H17" s="220">
        <v>0</v>
      </c>
      <c r="I17" s="220">
        <v>0</v>
      </c>
    </row>
    <row r="18" spans="1:9" ht="30" customHeight="1">
      <c r="A18" s="345" t="s">
        <v>25</v>
      </c>
      <c r="B18" s="346"/>
      <c r="C18" s="346"/>
      <c r="D18" s="347"/>
      <c r="E18" s="220">
        <v>1159821.01</v>
      </c>
      <c r="F18" s="220">
        <v>1172811.92</v>
      </c>
      <c r="G18" s="220">
        <v>1053357.13</v>
      </c>
      <c r="H18" s="220">
        <v>1534944.93</v>
      </c>
      <c r="I18" s="220">
        <v>1102721.97</v>
      </c>
    </row>
    <row r="19" spans="1:9" ht="30" customHeight="1">
      <c r="A19" s="348" t="s">
        <v>26</v>
      </c>
      <c r="B19" s="349"/>
      <c r="C19" s="349"/>
      <c r="D19" s="350"/>
      <c r="E19" s="220">
        <v>646743.47</v>
      </c>
      <c r="F19" s="220">
        <v>664434.07</v>
      </c>
      <c r="G19" s="220">
        <v>675454.6</v>
      </c>
      <c r="H19" s="220">
        <v>114819.9</v>
      </c>
      <c r="I19" s="220">
        <v>28580.12</v>
      </c>
    </row>
    <row r="20" spans="1:9" ht="30" customHeight="1">
      <c r="A20" s="345" t="s">
        <v>27</v>
      </c>
      <c r="B20" s="346"/>
      <c r="C20" s="346"/>
      <c r="D20" s="347"/>
      <c r="E20" s="220">
        <v>38169.59</v>
      </c>
      <c r="F20" s="220">
        <v>37313.95</v>
      </c>
      <c r="G20" s="220">
        <v>37285.43</v>
      </c>
      <c r="H20" s="220">
        <v>33805.43</v>
      </c>
      <c r="I20" s="220">
        <v>20594.03</v>
      </c>
    </row>
    <row r="21" spans="1:9" ht="30" customHeight="1">
      <c r="A21" s="351" t="s">
        <v>28</v>
      </c>
      <c r="B21" s="352"/>
      <c r="C21" s="352"/>
      <c r="D21" s="353"/>
      <c r="E21" s="220">
        <v>110870.91</v>
      </c>
      <c r="F21" s="220">
        <v>76788.15</v>
      </c>
      <c r="G21" s="220">
        <v>61808.09</v>
      </c>
      <c r="H21" s="220">
        <v>57342.79</v>
      </c>
      <c r="I21" s="220">
        <v>6000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 topLeftCell="A5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15" customHeight="1">
      <c r="A1" s="278" t="str">
        <f>Coordonnées!A1</f>
        <v>Synthèse des Comptes</v>
      </c>
      <c r="B1" s="279"/>
      <c r="C1" s="279"/>
      <c r="D1" s="156"/>
      <c r="E1" s="275" t="s">
        <v>0</v>
      </c>
      <c r="F1" s="275"/>
      <c r="G1" s="279" t="str">
        <f>Coordonnées!J1</f>
        <v>AC FLEURUS</v>
      </c>
      <c r="H1" s="279"/>
      <c r="I1" s="158" t="s">
        <v>295</v>
      </c>
      <c r="J1" s="178">
        <f>Coordonnées!R1</f>
        <v>52021</v>
      </c>
    </row>
    <row r="2" spans="1:10" ht="16.15" customHeight="1">
      <c r="A2" s="280"/>
      <c r="B2" s="281"/>
      <c r="C2" s="281"/>
      <c r="D2" s="157"/>
      <c r="E2" s="276"/>
      <c r="F2" s="276"/>
      <c r="G2" s="281"/>
      <c r="H2" s="28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I3" s="175" t="s">
        <v>296</v>
      </c>
      <c r="J3" s="177">
        <f>Coordonnées!R3</f>
        <v>1</v>
      </c>
    </row>
    <row r="4" spans="1:9" ht="16.15" customHeight="1">
      <c r="A4" s="30"/>
      <c r="B4" s="29"/>
      <c r="C4" s="29"/>
      <c r="D4" s="29"/>
      <c r="E4" s="359" t="s">
        <v>304</v>
      </c>
      <c r="F4" s="360"/>
      <c r="G4" s="360"/>
      <c r="H4" s="360"/>
      <c r="I4" s="360"/>
    </row>
    <row r="5" spans="1:9" ht="17.65" customHeight="1">
      <c r="A5" s="28"/>
      <c r="E5" s="363" t="s">
        <v>330</v>
      </c>
      <c r="F5" s="364"/>
      <c r="G5" s="364"/>
      <c r="H5" s="364"/>
      <c r="I5" s="364"/>
    </row>
    <row r="6" spans="1:9" ht="17.65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9" ht="17.65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9" ht="30" customHeight="1">
      <c r="A8" s="356" t="s">
        <v>37</v>
      </c>
      <c r="B8" s="357"/>
      <c r="C8" s="357"/>
      <c r="D8" s="358"/>
      <c r="E8" s="220">
        <v>1257238.33</v>
      </c>
      <c r="F8" s="220">
        <v>672350.07</v>
      </c>
      <c r="G8" s="220">
        <v>735652.51</v>
      </c>
      <c r="H8" s="220">
        <v>812311.6</v>
      </c>
      <c r="I8" s="220">
        <v>1522077.38</v>
      </c>
    </row>
    <row r="9" spans="1:9" ht="30" customHeight="1">
      <c r="A9" s="345" t="s">
        <v>19</v>
      </c>
      <c r="B9" s="346"/>
      <c r="C9" s="346"/>
      <c r="D9" s="347"/>
      <c r="E9" s="220">
        <v>2088618.4</v>
      </c>
      <c r="F9" s="220">
        <v>987456.63</v>
      </c>
      <c r="G9" s="220">
        <v>12581357.01</v>
      </c>
      <c r="H9" s="220">
        <v>1294106.07</v>
      </c>
      <c r="I9" s="220">
        <v>1420024.7</v>
      </c>
    </row>
    <row r="10" spans="1:9" ht="30" customHeight="1">
      <c r="A10" s="345" t="s">
        <v>20</v>
      </c>
      <c r="B10" s="346"/>
      <c r="C10" s="346"/>
      <c r="D10" s="347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9" ht="30" customHeight="1">
      <c r="A11" s="345" t="s">
        <v>21</v>
      </c>
      <c r="B11" s="346"/>
      <c r="C11" s="346"/>
      <c r="D11" s="347"/>
      <c r="E11" s="220">
        <v>5722912.32</v>
      </c>
      <c r="F11" s="220">
        <v>1780059.46</v>
      </c>
      <c r="G11" s="220">
        <v>1781291.26</v>
      </c>
      <c r="H11" s="220">
        <v>2040171.8</v>
      </c>
      <c r="I11" s="220">
        <v>11805034.53</v>
      </c>
    </row>
    <row r="12" spans="1:9" ht="30" customHeight="1">
      <c r="A12" s="345" t="s">
        <v>29</v>
      </c>
      <c r="B12" s="346"/>
      <c r="C12" s="346"/>
      <c r="D12" s="347"/>
      <c r="E12" s="220">
        <v>0</v>
      </c>
      <c r="F12" s="220">
        <v>46643.67</v>
      </c>
      <c r="G12" s="220">
        <v>120435.1</v>
      </c>
      <c r="H12" s="220">
        <v>57000</v>
      </c>
      <c r="I12" s="220">
        <v>75653.5</v>
      </c>
    </row>
    <row r="13" spans="1:9" ht="30" customHeight="1">
      <c r="A13" s="345" t="s">
        <v>22</v>
      </c>
      <c r="B13" s="346"/>
      <c r="C13" s="346"/>
      <c r="D13" s="347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9" ht="30" customHeight="1">
      <c r="A14" s="345" t="s">
        <v>23</v>
      </c>
      <c r="B14" s="346"/>
      <c r="C14" s="346"/>
      <c r="D14" s="347"/>
      <c r="E14" s="220">
        <v>582332.47</v>
      </c>
      <c r="F14" s="220">
        <v>893003.9</v>
      </c>
      <c r="G14" s="220">
        <v>29201.73</v>
      </c>
      <c r="H14" s="220">
        <v>102647.17</v>
      </c>
      <c r="I14" s="220">
        <v>2451474.01</v>
      </c>
    </row>
    <row r="15" spans="1:9" ht="30" customHeight="1">
      <c r="A15" s="345" t="s">
        <v>24</v>
      </c>
      <c r="B15" s="346"/>
      <c r="C15" s="346"/>
      <c r="D15" s="347"/>
      <c r="E15" s="220">
        <v>1414803.62</v>
      </c>
      <c r="F15" s="220">
        <v>29297.15</v>
      </c>
      <c r="G15" s="220">
        <v>23636.66</v>
      </c>
      <c r="H15" s="220">
        <v>24490.01</v>
      </c>
      <c r="I15" s="220">
        <v>136568.06</v>
      </c>
    </row>
    <row r="16" spans="1:9" ht="30" customHeight="1">
      <c r="A16" s="348" t="s">
        <v>35</v>
      </c>
      <c r="B16" s="349"/>
      <c r="C16" s="349"/>
      <c r="D16" s="350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5" t="s">
        <v>34</v>
      </c>
      <c r="B17" s="346"/>
      <c r="C17" s="346"/>
      <c r="D17" s="347"/>
      <c r="E17" s="220">
        <v>22265.73</v>
      </c>
      <c r="F17" s="220">
        <v>79408.19</v>
      </c>
      <c r="G17" s="220">
        <v>35432.72</v>
      </c>
      <c r="H17" s="220">
        <v>20131.9</v>
      </c>
      <c r="I17" s="220">
        <v>1235293.01</v>
      </c>
    </row>
    <row r="18" spans="1:9" ht="30" customHeight="1">
      <c r="A18" s="345" t="s">
        <v>25</v>
      </c>
      <c r="B18" s="346"/>
      <c r="C18" s="346"/>
      <c r="D18" s="347"/>
      <c r="E18" s="220">
        <v>0</v>
      </c>
      <c r="F18" s="220">
        <v>3811.29</v>
      </c>
      <c r="G18" s="220">
        <v>0</v>
      </c>
      <c r="H18" s="220">
        <v>37587.99</v>
      </c>
      <c r="I18" s="220">
        <v>43976.64</v>
      </c>
    </row>
    <row r="19" spans="1:9" ht="30" customHeight="1">
      <c r="A19" s="348" t="s">
        <v>26</v>
      </c>
      <c r="B19" s="349"/>
      <c r="C19" s="349"/>
      <c r="D19" s="350"/>
      <c r="E19" s="220">
        <v>276713.75</v>
      </c>
      <c r="F19" s="220">
        <v>164586.86</v>
      </c>
      <c r="G19" s="220">
        <v>775337.83</v>
      </c>
      <c r="H19" s="220">
        <v>729418.03</v>
      </c>
      <c r="I19" s="220">
        <v>10929.4</v>
      </c>
    </row>
    <row r="20" spans="1:9" ht="30" customHeight="1">
      <c r="A20" s="345" t="s">
        <v>27</v>
      </c>
      <c r="B20" s="346"/>
      <c r="C20" s="346"/>
      <c r="D20" s="347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1" t="s">
        <v>28</v>
      </c>
      <c r="B21" s="352"/>
      <c r="C21" s="352"/>
      <c r="D21" s="353"/>
      <c r="E21" s="220">
        <v>0</v>
      </c>
      <c r="F21" s="220">
        <v>1633.5</v>
      </c>
      <c r="G21" s="220">
        <v>0</v>
      </c>
      <c r="H21" s="220">
        <v>8349</v>
      </c>
      <c r="I21" s="220">
        <v>69801.42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15" customHeight="1">
      <c r="A1" s="278" t="str">
        <f>Coordonnées!A1</f>
        <v>Synthèse des Comptes</v>
      </c>
      <c r="B1" s="279"/>
      <c r="C1" s="279"/>
      <c r="D1" s="156"/>
      <c r="E1" s="275" t="s">
        <v>0</v>
      </c>
      <c r="F1" s="275"/>
      <c r="G1" s="279" t="str">
        <f>Coordonnées!J1</f>
        <v>AC FLEURUS</v>
      </c>
      <c r="H1" s="279"/>
      <c r="I1" s="158" t="s">
        <v>295</v>
      </c>
      <c r="J1" s="178">
        <f>Coordonnées!R1</f>
        <v>52021</v>
      </c>
    </row>
    <row r="2" spans="1:10" ht="16.15" customHeight="1">
      <c r="A2" s="280"/>
      <c r="B2" s="281"/>
      <c r="C2" s="281"/>
      <c r="D2" s="157"/>
      <c r="E2" s="276"/>
      <c r="F2" s="276"/>
      <c r="G2" s="281"/>
      <c r="H2" s="281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296</v>
      </c>
      <c r="J3" s="177">
        <f>Coordonnées!R3</f>
        <v>1</v>
      </c>
    </row>
    <row r="4" spans="1:9" ht="16.15" customHeight="1">
      <c r="A4" s="30"/>
      <c r="B4" s="29"/>
      <c r="C4" s="29"/>
      <c r="D4" s="29"/>
      <c r="E4" s="359" t="s">
        <v>304</v>
      </c>
      <c r="F4" s="360"/>
      <c r="G4" s="360"/>
      <c r="H4" s="360"/>
      <c r="I4" s="360"/>
    </row>
    <row r="5" spans="1:9" ht="17.65" customHeight="1">
      <c r="A5" s="28"/>
      <c r="E5" s="365" t="s">
        <v>331</v>
      </c>
      <c r="F5" s="366"/>
      <c r="G5" s="366"/>
      <c r="H5" s="366"/>
      <c r="I5" s="366"/>
    </row>
    <row r="6" spans="1:9" ht="17.65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9" ht="17.65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9" ht="30" customHeight="1">
      <c r="A8" s="356" t="s">
        <v>37</v>
      </c>
      <c r="B8" s="357"/>
      <c r="C8" s="357"/>
      <c r="D8" s="358"/>
      <c r="E8" s="220">
        <v>4501324.65</v>
      </c>
      <c r="F8" s="220">
        <v>1577610.83</v>
      </c>
      <c r="G8" s="220">
        <v>1674058.02</v>
      </c>
      <c r="H8" s="220">
        <v>3378440.78</v>
      </c>
      <c r="I8" s="220">
        <v>3992285.26</v>
      </c>
    </row>
    <row r="9" spans="1:9" ht="30" customHeight="1">
      <c r="A9" s="345" t="s">
        <v>19</v>
      </c>
      <c r="B9" s="346"/>
      <c r="C9" s="346"/>
      <c r="D9" s="347"/>
      <c r="E9" s="220">
        <v>639602.98</v>
      </c>
      <c r="F9" s="220">
        <v>728059.54</v>
      </c>
      <c r="G9" s="220">
        <v>1784050.23</v>
      </c>
      <c r="H9" s="220">
        <v>374986.62</v>
      </c>
      <c r="I9" s="220">
        <v>585799.51</v>
      </c>
    </row>
    <row r="10" spans="1:9" ht="30" customHeight="1">
      <c r="A10" s="345" t="s">
        <v>20</v>
      </c>
      <c r="B10" s="346"/>
      <c r="C10" s="346"/>
      <c r="D10" s="347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9" ht="30" customHeight="1">
      <c r="A11" s="345" t="s">
        <v>21</v>
      </c>
      <c r="B11" s="346"/>
      <c r="C11" s="346"/>
      <c r="D11" s="347"/>
      <c r="E11" s="220">
        <v>343823.48</v>
      </c>
      <c r="F11" s="220">
        <v>205706.03</v>
      </c>
      <c r="G11" s="220">
        <v>198277.22</v>
      </c>
      <c r="H11" s="220">
        <v>1047942.52</v>
      </c>
      <c r="I11" s="220">
        <v>2089548.89</v>
      </c>
    </row>
    <row r="12" spans="1:9" ht="30" customHeight="1">
      <c r="A12" s="345" t="s">
        <v>29</v>
      </c>
      <c r="B12" s="346"/>
      <c r="C12" s="346"/>
      <c r="D12" s="347"/>
      <c r="E12" s="220">
        <v>0</v>
      </c>
      <c r="F12" s="220">
        <v>0</v>
      </c>
      <c r="G12" s="220">
        <v>66170</v>
      </c>
      <c r="H12" s="220">
        <v>0</v>
      </c>
      <c r="I12" s="220">
        <v>0</v>
      </c>
    </row>
    <row r="13" spans="1:9" ht="30" customHeight="1">
      <c r="A13" s="345" t="s">
        <v>22</v>
      </c>
      <c r="B13" s="346"/>
      <c r="C13" s="346"/>
      <c r="D13" s="347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9" ht="30" customHeight="1">
      <c r="A14" s="345" t="s">
        <v>23</v>
      </c>
      <c r="B14" s="346"/>
      <c r="C14" s="346"/>
      <c r="D14" s="347"/>
      <c r="E14" s="220">
        <v>281564.81</v>
      </c>
      <c r="F14" s="220">
        <v>93405</v>
      </c>
      <c r="G14" s="220">
        <v>0</v>
      </c>
      <c r="H14" s="220">
        <v>0</v>
      </c>
      <c r="I14" s="220">
        <v>0</v>
      </c>
    </row>
    <row r="15" spans="1:9" ht="30" customHeight="1">
      <c r="A15" s="345" t="s">
        <v>24</v>
      </c>
      <c r="B15" s="346"/>
      <c r="C15" s="346"/>
      <c r="D15" s="347"/>
      <c r="E15" s="220">
        <v>1005880</v>
      </c>
      <c r="F15" s="220">
        <v>0</v>
      </c>
      <c r="G15" s="220">
        <v>0</v>
      </c>
      <c r="H15" s="220">
        <v>81265.09</v>
      </c>
      <c r="I15" s="220">
        <v>0</v>
      </c>
    </row>
    <row r="16" spans="1:9" ht="30" customHeight="1">
      <c r="A16" s="348" t="s">
        <v>35</v>
      </c>
      <c r="B16" s="349"/>
      <c r="C16" s="349"/>
      <c r="D16" s="350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45" t="s">
        <v>34</v>
      </c>
      <c r="B17" s="346"/>
      <c r="C17" s="346"/>
      <c r="D17" s="347"/>
      <c r="E17" s="220">
        <v>0</v>
      </c>
      <c r="F17" s="220">
        <v>0</v>
      </c>
      <c r="G17" s="220">
        <v>0</v>
      </c>
      <c r="H17" s="220">
        <v>0</v>
      </c>
      <c r="I17" s="220">
        <v>900000</v>
      </c>
    </row>
    <row r="18" spans="1:9" ht="30" customHeight="1">
      <c r="A18" s="345" t="s">
        <v>25</v>
      </c>
      <c r="B18" s="346"/>
      <c r="C18" s="346"/>
      <c r="D18" s="347"/>
      <c r="E18" s="220">
        <v>0</v>
      </c>
      <c r="F18" s="220">
        <v>0</v>
      </c>
      <c r="G18" s="220">
        <v>0</v>
      </c>
      <c r="H18" s="220">
        <v>0</v>
      </c>
      <c r="I18" s="220">
        <v>26423.84</v>
      </c>
    </row>
    <row r="19" spans="1:9" ht="30" customHeight="1">
      <c r="A19" s="348" t="s">
        <v>26</v>
      </c>
      <c r="B19" s="349"/>
      <c r="C19" s="349"/>
      <c r="D19" s="350"/>
      <c r="E19" s="220">
        <v>0</v>
      </c>
      <c r="F19" s="220">
        <v>39895</v>
      </c>
      <c r="G19" s="220">
        <v>0</v>
      </c>
      <c r="H19" s="220">
        <v>623813.15</v>
      </c>
      <c r="I19" s="220">
        <v>0</v>
      </c>
    </row>
    <row r="20" spans="1:9" ht="30" customHeight="1">
      <c r="A20" s="345" t="s">
        <v>27</v>
      </c>
      <c r="B20" s="346"/>
      <c r="C20" s="346"/>
      <c r="D20" s="347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1" t="s">
        <v>28</v>
      </c>
      <c r="B21" s="352"/>
      <c r="C21" s="352"/>
      <c r="D21" s="353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2023-08-31T13:52:06Z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